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RVSHR01\Users$\hmatekovic\Documents\FP 2026-2028\"/>
    </mc:Choice>
  </mc:AlternateContent>
  <xr:revisionPtr revIDLastSave="0" documentId="13_ncr:1_{43007DE6-6AA7-4ACA-9C4C-243C6844D70F}" xr6:coauthVersionLast="47" xr6:coauthVersionMax="47" xr10:uidLastSave="{00000000-0000-0000-0000-000000000000}"/>
  <bookViews>
    <workbookView xWindow="28680" yWindow="-120" windowWidth="29040" windowHeight="15840" firstSheet="3" activeTab="6" xr2:uid="{00000000-000D-0000-FFFF-FFFF00000000}"/>
  </bookViews>
  <sheets>
    <sheet name="SAŽETAK" sheetId="1" r:id="rId1"/>
    <sheet name=" Račun prihoda i rashoda-ekonom" sheetId="3" r:id="rId2"/>
    <sheet name=" Račun prihoda i rashoda-izvori" sheetId="8" r:id="rId3"/>
    <sheet name=" Račun rashoda-funkcija" sheetId="11" r:id="rId4"/>
    <sheet name=" Račun financiranja-ekonomska" sheetId="9" r:id="rId5"/>
    <sheet name=" Račun financiranja-izvori" sheetId="10" r:id="rId6"/>
    <sheet name="Programska klasifikacija" sheetId="7" r:id="rId7"/>
    <sheet name="List1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  <c r="E11" i="7"/>
  <c r="F11" i="7"/>
  <c r="G11" i="7"/>
  <c r="C11" i="7"/>
  <c r="D166" i="7"/>
  <c r="D165" i="7" s="1"/>
  <c r="E166" i="7"/>
  <c r="E165" i="7" s="1"/>
  <c r="F166" i="7"/>
  <c r="F165" i="7" s="1"/>
  <c r="G166" i="7"/>
  <c r="G165" i="7" s="1"/>
  <c r="C166" i="7"/>
  <c r="C165" i="7" s="1"/>
  <c r="D139" i="7"/>
  <c r="D138" i="7" s="1"/>
  <c r="E139" i="7"/>
  <c r="E138" i="7" s="1"/>
  <c r="F139" i="7"/>
  <c r="F138" i="7" s="1"/>
  <c r="G139" i="7"/>
  <c r="G138" i="7" s="1"/>
  <c r="C139" i="7"/>
  <c r="C138" i="7" s="1"/>
  <c r="D175" i="7" l="1"/>
  <c r="D174" i="7" s="1"/>
  <c r="E175" i="7"/>
  <c r="E174" i="7" s="1"/>
  <c r="F175" i="7"/>
  <c r="F174" i="7" s="1"/>
  <c r="G175" i="7"/>
  <c r="G174" i="7" s="1"/>
  <c r="C175" i="7"/>
  <c r="C174" i="7" s="1"/>
  <c r="D147" i="7"/>
  <c r="D146" i="7" s="1"/>
  <c r="E147" i="7"/>
  <c r="E146" i="7" s="1"/>
  <c r="F147" i="7"/>
  <c r="F146" i="7" s="1"/>
  <c r="G147" i="7"/>
  <c r="G146" i="7" s="1"/>
  <c r="C147" i="7"/>
  <c r="C146" i="7" s="1"/>
  <c r="D182" i="7"/>
  <c r="C169" i="7"/>
  <c r="C168" i="7" s="1"/>
  <c r="D169" i="7"/>
  <c r="D168" i="7" s="1"/>
  <c r="D164" i="7" s="1"/>
  <c r="E169" i="7"/>
  <c r="E168" i="7" s="1"/>
  <c r="E164" i="7" s="1"/>
  <c r="F169" i="7"/>
  <c r="F168" i="7" s="1"/>
  <c r="F164" i="7" s="1"/>
  <c r="G169" i="7"/>
  <c r="G168" i="7" s="1"/>
  <c r="G164" i="7" s="1"/>
  <c r="D161" i="7"/>
  <c r="D154" i="7"/>
  <c r="C142" i="7"/>
  <c r="C141" i="7" s="1"/>
  <c r="D142" i="7"/>
  <c r="D141" i="7" s="1"/>
  <c r="F142" i="7"/>
  <c r="F141" i="7" s="1"/>
  <c r="G142" i="7"/>
  <c r="G141" i="7" s="1"/>
  <c r="E142" i="7"/>
  <c r="E141" i="7" s="1"/>
  <c r="E137" i="7" s="1"/>
  <c r="F137" i="7" l="1"/>
  <c r="G137" i="7"/>
  <c r="C164" i="7"/>
  <c r="D137" i="7"/>
  <c r="C137" i="7"/>
  <c r="H28" i="1" l="1"/>
  <c r="J28" i="1" l="1"/>
  <c r="J14" i="1"/>
  <c r="K14" i="1"/>
  <c r="I14" i="1"/>
  <c r="I79" i="3" l="1"/>
  <c r="J79" i="3"/>
  <c r="K79" i="3"/>
  <c r="D12" i="8" l="1"/>
  <c r="E12" i="8"/>
  <c r="F12" i="8"/>
  <c r="G12" i="8"/>
  <c r="D16" i="8"/>
  <c r="E16" i="8"/>
  <c r="F16" i="8"/>
  <c r="G16" i="8"/>
  <c r="D18" i="8"/>
  <c r="E18" i="8"/>
  <c r="F18" i="8"/>
  <c r="G18" i="8"/>
  <c r="D21" i="8"/>
  <c r="E21" i="8"/>
  <c r="F21" i="8"/>
  <c r="G21" i="8"/>
  <c r="D23" i="8"/>
  <c r="E23" i="8"/>
  <c r="F23" i="8"/>
  <c r="G23" i="8"/>
  <c r="D25" i="8"/>
  <c r="E25" i="8"/>
  <c r="F25" i="8"/>
  <c r="G25" i="8"/>
  <c r="D27" i="8"/>
  <c r="E27" i="8"/>
  <c r="F27" i="8"/>
  <c r="G27" i="8"/>
  <c r="C21" i="8"/>
  <c r="C23" i="8"/>
  <c r="C25" i="8"/>
  <c r="C18" i="8"/>
  <c r="D16" i="7"/>
  <c r="D15" i="7" s="1"/>
  <c r="G57" i="7"/>
  <c r="F57" i="7"/>
  <c r="E57" i="7"/>
  <c r="C57" i="7"/>
  <c r="D37" i="8"/>
  <c r="E37" i="8"/>
  <c r="F37" i="8"/>
  <c r="G37" i="8"/>
  <c r="C37" i="8"/>
  <c r="D40" i="8" l="1"/>
  <c r="E40" i="8"/>
  <c r="F40" i="8"/>
  <c r="G40" i="8"/>
  <c r="C40" i="8"/>
  <c r="D46" i="8"/>
  <c r="E46" i="8"/>
  <c r="F46" i="8"/>
  <c r="G46" i="8"/>
  <c r="C46" i="8"/>
  <c r="D114" i="7" l="1"/>
  <c r="D113" i="7" s="1"/>
  <c r="D112" i="7" s="1"/>
  <c r="D130" i="7"/>
  <c r="D119" i="7"/>
  <c r="D118" i="7" s="1"/>
  <c r="D117" i="7" s="1"/>
  <c r="D106" i="7"/>
  <c r="D105" i="7" s="1"/>
  <c r="D104" i="7" s="1"/>
  <c r="D111" i="7" l="1"/>
  <c r="G180" i="7" l="1"/>
  <c r="G179" i="7" s="1"/>
  <c r="F180" i="7"/>
  <c r="F179" i="7" s="1"/>
  <c r="E180" i="7"/>
  <c r="E179" i="7" s="1"/>
  <c r="D180" i="7"/>
  <c r="C180" i="7"/>
  <c r="C179" i="7" s="1"/>
  <c r="G159" i="7"/>
  <c r="G158" i="7" s="1"/>
  <c r="F159" i="7"/>
  <c r="F158" i="7" s="1"/>
  <c r="E159" i="7"/>
  <c r="E158" i="7" s="1"/>
  <c r="D159" i="7"/>
  <c r="D158" i="7" s="1"/>
  <c r="D157" i="7" s="1"/>
  <c r="C159" i="7"/>
  <c r="C158" i="7" s="1"/>
  <c r="D152" i="7"/>
  <c r="D151" i="7" s="1"/>
  <c r="D150" i="7" s="1"/>
  <c r="E152" i="7"/>
  <c r="E151" i="7" s="1"/>
  <c r="F152" i="7"/>
  <c r="F151" i="7" s="1"/>
  <c r="G152" i="7"/>
  <c r="G151" i="7" s="1"/>
  <c r="C152" i="7"/>
  <c r="C151" i="7" s="1"/>
  <c r="D179" i="7" l="1"/>
  <c r="D178" i="7" s="1"/>
  <c r="J17" i="1" l="1"/>
  <c r="J20" i="1" s="1"/>
  <c r="I17" i="1"/>
  <c r="I20" i="1" s="1"/>
  <c r="J29" i="1" l="1"/>
  <c r="F21" i="10"/>
  <c r="G21" i="10"/>
  <c r="E21" i="10"/>
  <c r="C16" i="10"/>
  <c r="D16" i="10"/>
  <c r="F16" i="10"/>
  <c r="G16" i="10"/>
  <c r="E16" i="10"/>
  <c r="C18" i="10"/>
  <c r="D18" i="10"/>
  <c r="C19" i="10"/>
  <c r="D19" i="10"/>
  <c r="F19" i="10"/>
  <c r="F18" i="10" s="1"/>
  <c r="G19" i="10"/>
  <c r="G18" i="10" s="1"/>
  <c r="E18" i="10"/>
  <c r="E19" i="10"/>
  <c r="G13" i="10"/>
  <c r="G12" i="10" s="1"/>
  <c r="G15" i="10" s="1"/>
  <c r="D13" i="10"/>
  <c r="D12" i="10" s="1"/>
  <c r="D15" i="10" s="1"/>
  <c r="E13" i="10"/>
  <c r="E12" i="10" s="1"/>
  <c r="E15" i="10" s="1"/>
  <c r="F13" i="10"/>
  <c r="F12" i="10" s="1"/>
  <c r="F15" i="10" s="1"/>
  <c r="C13" i="10"/>
  <c r="C12" i="10" s="1"/>
  <c r="C15" i="10" s="1"/>
  <c r="J17" i="9"/>
  <c r="K17" i="9"/>
  <c r="G17" i="9"/>
  <c r="H17" i="9"/>
  <c r="I17" i="9"/>
  <c r="H57" i="3" l="1"/>
  <c r="H112" i="3"/>
  <c r="G112" i="3"/>
  <c r="G57" i="3" s="1"/>
  <c r="I102" i="3"/>
  <c r="J102" i="3"/>
  <c r="K102" i="3"/>
  <c r="I17" i="3" l="1"/>
  <c r="I19" i="3"/>
  <c r="I21" i="3"/>
  <c r="I16" i="3" l="1"/>
  <c r="H52" i="1" l="1"/>
  <c r="G52" i="1"/>
  <c r="K28" i="1" l="1"/>
  <c r="I28" i="1"/>
  <c r="I29" i="1" s="1"/>
  <c r="D30" i="8" l="1"/>
  <c r="J21" i="9"/>
  <c r="J20" i="9" s="1"/>
  <c r="J19" i="9" s="1"/>
  <c r="J16" i="9"/>
  <c r="J15" i="9" s="1"/>
  <c r="H17" i="1"/>
  <c r="H14" i="1"/>
  <c r="H20" i="1" l="1"/>
  <c r="H128" i="3"/>
  <c r="H127" i="3" s="1"/>
  <c r="H125" i="3"/>
  <c r="H123" i="3"/>
  <c r="H117" i="3"/>
  <c r="H114" i="3"/>
  <c r="H113" i="3" s="1"/>
  <c r="H107" i="3"/>
  <c r="H106" i="3" s="1"/>
  <c r="H102" i="3"/>
  <c r="H100" i="3"/>
  <c r="H91" i="3"/>
  <c r="H89" i="3"/>
  <c r="H79" i="3"/>
  <c r="H72" i="3"/>
  <c r="H68" i="3"/>
  <c r="H65" i="3"/>
  <c r="H63" i="3"/>
  <c r="H60" i="3"/>
  <c r="H31" i="3"/>
  <c r="H51" i="3"/>
  <c r="H50" i="3" s="1"/>
  <c r="H48" i="3"/>
  <c r="H47" i="3" s="1"/>
  <c r="H44" i="3"/>
  <c r="H43" i="3" s="1"/>
  <c r="H41" i="3"/>
  <c r="H37" i="3"/>
  <c r="H34" i="3"/>
  <c r="H28" i="3"/>
  <c r="H27" i="3" s="1"/>
  <c r="H25" i="3"/>
  <c r="H24" i="3" s="1"/>
  <c r="H21" i="3"/>
  <c r="H19" i="3"/>
  <c r="H17" i="3"/>
  <c r="I25" i="3"/>
  <c r="I24" i="3" s="1"/>
  <c r="I28" i="3"/>
  <c r="I27" i="3" s="1"/>
  <c r="I31" i="3"/>
  <c r="I34" i="3"/>
  <c r="I37" i="3"/>
  <c r="I41" i="3"/>
  <c r="I44" i="3"/>
  <c r="I43" i="3" s="1"/>
  <c r="I48" i="3"/>
  <c r="I47" i="3" s="1"/>
  <c r="I51" i="3"/>
  <c r="I50" i="3" s="1"/>
  <c r="I60" i="3"/>
  <c r="I63" i="3"/>
  <c r="I65" i="3"/>
  <c r="I68" i="3"/>
  <c r="I72" i="3"/>
  <c r="I89" i="3"/>
  <c r="I91" i="3"/>
  <c r="I100" i="3"/>
  <c r="I107" i="3"/>
  <c r="I106" i="3" s="1"/>
  <c r="I114" i="3"/>
  <c r="I113" i="3" s="1"/>
  <c r="I117" i="3"/>
  <c r="I123" i="3"/>
  <c r="I125" i="3"/>
  <c r="I128" i="3"/>
  <c r="I127" i="3" s="1"/>
  <c r="H29" i="1" l="1"/>
  <c r="H37" i="1" s="1"/>
  <c r="I36" i="1" s="1"/>
  <c r="I37" i="1" s="1"/>
  <c r="H99" i="3"/>
  <c r="D11" i="8"/>
  <c r="H36" i="3"/>
  <c r="H67" i="3"/>
  <c r="H59" i="3"/>
  <c r="H30" i="3"/>
  <c r="H116" i="3"/>
  <c r="H16" i="3"/>
  <c r="I116" i="3"/>
  <c r="I112" i="3" s="1"/>
  <c r="I99" i="3"/>
  <c r="I67" i="3"/>
  <c r="I59" i="3"/>
  <c r="H46" i="3"/>
  <c r="I36" i="3"/>
  <c r="I30" i="3"/>
  <c r="I46" i="3"/>
  <c r="H58" i="3" l="1"/>
  <c r="I58" i="3"/>
  <c r="I57" i="3" s="1"/>
  <c r="I15" i="3"/>
  <c r="I14" i="3" l="1"/>
  <c r="K21" i="3"/>
  <c r="J21" i="3"/>
  <c r="F119" i="7"/>
  <c r="G183" i="7"/>
  <c r="G182" i="7" s="1"/>
  <c r="G178" i="7" s="1"/>
  <c r="F183" i="7"/>
  <c r="F182" i="7" s="1"/>
  <c r="F178" i="7" s="1"/>
  <c r="E183" i="7"/>
  <c r="E182" i="7" s="1"/>
  <c r="E178" i="7" s="1"/>
  <c r="C183" i="7"/>
  <c r="C182" i="7" s="1"/>
  <c r="C178" i="7" s="1"/>
  <c r="E162" i="7"/>
  <c r="E161" i="7" s="1"/>
  <c r="E157" i="7" s="1"/>
  <c r="F162" i="7"/>
  <c r="F161" i="7" s="1"/>
  <c r="F157" i="7" s="1"/>
  <c r="G162" i="7"/>
  <c r="G161" i="7" s="1"/>
  <c r="G157" i="7" s="1"/>
  <c r="C162" i="7"/>
  <c r="C161" i="7" s="1"/>
  <c r="C157" i="7" s="1"/>
  <c r="E155" i="7"/>
  <c r="E154" i="7" s="1"/>
  <c r="E150" i="7" s="1"/>
  <c r="F155" i="7"/>
  <c r="F154" i="7" s="1"/>
  <c r="F150" i="7" s="1"/>
  <c r="G155" i="7"/>
  <c r="G154" i="7" s="1"/>
  <c r="G150" i="7" s="1"/>
  <c r="C155" i="7"/>
  <c r="C154" i="7" s="1"/>
  <c r="C150" i="7" s="1"/>
  <c r="E106" i="7"/>
  <c r="E105" i="7" s="1"/>
  <c r="E104" i="7" s="1"/>
  <c r="F106" i="7"/>
  <c r="F105" i="7" s="1"/>
  <c r="F104" i="7" s="1"/>
  <c r="G106" i="7"/>
  <c r="G105" i="7" s="1"/>
  <c r="G104" i="7" s="1"/>
  <c r="C106" i="7"/>
  <c r="C105" i="7" s="1"/>
  <c r="C104" i="7" s="1"/>
  <c r="G135" i="7"/>
  <c r="G134" i="7" s="1"/>
  <c r="G130" i="7"/>
  <c r="G129" i="7" s="1"/>
  <c r="G119" i="7"/>
  <c r="G118" i="7" s="1"/>
  <c r="G117" i="7" s="1"/>
  <c r="G114" i="7"/>
  <c r="G113" i="7" s="1"/>
  <c r="G112" i="7" s="1"/>
  <c r="G102" i="7"/>
  <c r="G101" i="7" s="1"/>
  <c r="G99" i="7"/>
  <c r="G98" i="7" s="1"/>
  <c r="G16" i="7"/>
  <c r="G15" i="7" s="1"/>
  <c r="G10" i="7"/>
  <c r="E135" i="7"/>
  <c r="E134" i="7" s="1"/>
  <c r="E130" i="7"/>
  <c r="E119" i="7"/>
  <c r="E114" i="7"/>
  <c r="E102" i="7"/>
  <c r="E99" i="7"/>
  <c r="E16" i="7"/>
  <c r="E15" i="7" s="1"/>
  <c r="K21" i="9"/>
  <c r="K20" i="9" s="1"/>
  <c r="K19" i="9" s="1"/>
  <c r="K16" i="9"/>
  <c r="K15" i="9" s="1"/>
  <c r="I21" i="9"/>
  <c r="I20" i="9" s="1"/>
  <c r="I19" i="9" s="1"/>
  <c r="I16" i="9"/>
  <c r="I15" i="9" s="1"/>
  <c r="G12" i="11"/>
  <c r="G11" i="11" s="1"/>
  <c r="E12" i="11"/>
  <c r="E11" i="11" s="1"/>
  <c r="G44" i="8"/>
  <c r="G42" i="8"/>
  <c r="G35" i="8"/>
  <c r="G31" i="8"/>
  <c r="E31" i="8"/>
  <c r="E35" i="8"/>
  <c r="E42" i="8"/>
  <c r="E44" i="8"/>
  <c r="J89" i="3"/>
  <c r="K89" i="3"/>
  <c r="K17" i="3"/>
  <c r="K128" i="3"/>
  <c r="K127" i="3" s="1"/>
  <c r="K125" i="3"/>
  <c r="K123" i="3"/>
  <c r="K117" i="3"/>
  <c r="K114" i="3"/>
  <c r="K113" i="3" s="1"/>
  <c r="K107" i="3"/>
  <c r="K106" i="3" s="1"/>
  <c r="K100" i="3"/>
  <c r="K91" i="3"/>
  <c r="K72" i="3"/>
  <c r="K68" i="3"/>
  <c r="K65" i="3"/>
  <c r="K63" i="3"/>
  <c r="K60" i="3"/>
  <c r="K51" i="3"/>
  <c r="K50" i="3" s="1"/>
  <c r="K48" i="3"/>
  <c r="K47" i="3" s="1"/>
  <c r="K44" i="3"/>
  <c r="K43" i="3" s="1"/>
  <c r="K41" i="3"/>
  <c r="K37" i="3"/>
  <c r="K34" i="3"/>
  <c r="K31" i="3"/>
  <c r="K28" i="3"/>
  <c r="K27" i="3" s="1"/>
  <c r="K25" i="3"/>
  <c r="K24" i="3" s="1"/>
  <c r="K19" i="3"/>
  <c r="G9" i="7" l="1"/>
  <c r="G128" i="7"/>
  <c r="E11" i="8"/>
  <c r="G30" i="8"/>
  <c r="G11" i="8"/>
  <c r="E30" i="8"/>
  <c r="E129" i="7"/>
  <c r="E128" i="7" s="1"/>
  <c r="E118" i="7"/>
  <c r="E113" i="7"/>
  <c r="E101" i="7"/>
  <c r="E98" i="7"/>
  <c r="E10" i="7"/>
  <c r="K16" i="3"/>
  <c r="G111" i="7"/>
  <c r="K59" i="3"/>
  <c r="K36" i="3"/>
  <c r="K99" i="3"/>
  <c r="K30" i="3"/>
  <c r="K46" i="3"/>
  <c r="K67" i="3"/>
  <c r="K116" i="3"/>
  <c r="K112" i="3" s="1"/>
  <c r="E9" i="7" l="1"/>
  <c r="E8" i="7" s="1"/>
  <c r="E117" i="7"/>
  <c r="E112" i="7"/>
  <c r="G8" i="7"/>
  <c r="K15" i="3"/>
  <c r="K14" i="3" s="1"/>
  <c r="K58" i="3"/>
  <c r="K57" i="3" s="1"/>
  <c r="E111" i="7" l="1"/>
  <c r="E7" i="7" s="1"/>
  <c r="G7" i="7"/>
  <c r="K17" i="1" l="1"/>
  <c r="K20" i="1" s="1"/>
  <c r="K29" i="1" l="1"/>
  <c r="K50" i="1" s="1"/>
  <c r="H38" i="1" l="1"/>
  <c r="G28" i="1"/>
  <c r="F130" i="7"/>
  <c r="C130" i="7"/>
  <c r="I50" i="1" l="1"/>
  <c r="I52" i="1" s="1"/>
  <c r="J49" i="1" s="1"/>
  <c r="C119" i="7"/>
  <c r="C114" i="7"/>
  <c r="C16" i="7"/>
  <c r="C15" i="7" s="1"/>
  <c r="F99" i="7"/>
  <c r="C99" i="7"/>
  <c r="C98" i="7" s="1"/>
  <c r="J36" i="1" l="1"/>
  <c r="J37" i="1" s="1"/>
  <c r="I38" i="1"/>
  <c r="F98" i="7"/>
  <c r="C102" i="7"/>
  <c r="F102" i="7"/>
  <c r="F16" i="7"/>
  <c r="F15" i="7" s="1"/>
  <c r="F42" i="8"/>
  <c r="C42" i="8"/>
  <c r="G89" i="3" l="1"/>
  <c r="J34" i="3"/>
  <c r="G34" i="3"/>
  <c r="J31" i="3"/>
  <c r="J30" i="3" l="1"/>
  <c r="F135" i="7" l="1"/>
  <c r="F129" i="7"/>
  <c r="F114" i="7"/>
  <c r="F101" i="7"/>
  <c r="F12" i="11"/>
  <c r="F44" i="8"/>
  <c r="F35" i="8"/>
  <c r="F31" i="8"/>
  <c r="J128" i="3"/>
  <c r="J125" i="3"/>
  <c r="J123" i="3"/>
  <c r="J117" i="3"/>
  <c r="J114" i="3"/>
  <c r="J107" i="3"/>
  <c r="J100" i="3"/>
  <c r="J91" i="3"/>
  <c r="J72" i="3"/>
  <c r="J68" i="3"/>
  <c r="J65" i="3"/>
  <c r="J63" i="3"/>
  <c r="J60" i="3"/>
  <c r="J51" i="3"/>
  <c r="J48" i="3"/>
  <c r="J44" i="3"/>
  <c r="J41" i="3"/>
  <c r="J37" i="3"/>
  <c r="J28" i="3"/>
  <c r="J25" i="3"/>
  <c r="J19" i="3"/>
  <c r="J17" i="3"/>
  <c r="F11" i="8" l="1"/>
  <c r="F30" i="8"/>
  <c r="K36" i="1"/>
  <c r="K37" i="1" s="1"/>
  <c r="J16" i="3"/>
  <c r="F11" i="11"/>
  <c r="J43" i="3"/>
  <c r="J106" i="3"/>
  <c r="J67" i="3"/>
  <c r="J113" i="3"/>
  <c r="J127" i="3"/>
  <c r="F10" i="7"/>
  <c r="F9" i="7" s="1"/>
  <c r="F113" i="7"/>
  <c r="F118" i="7"/>
  <c r="F134" i="7"/>
  <c r="F128" i="7" s="1"/>
  <c r="J99" i="3"/>
  <c r="J50" i="3"/>
  <c r="J24" i="3"/>
  <c r="J27" i="3"/>
  <c r="J47" i="3"/>
  <c r="J36" i="3"/>
  <c r="J116" i="3"/>
  <c r="J59" i="3"/>
  <c r="J112" i="3" l="1"/>
  <c r="K38" i="1"/>
  <c r="J50" i="1"/>
  <c r="J52" i="1" s="1"/>
  <c r="J38" i="1"/>
  <c r="F112" i="7"/>
  <c r="F117" i="7"/>
  <c r="J15" i="3"/>
  <c r="J46" i="3"/>
  <c r="J58" i="3"/>
  <c r="C135" i="7"/>
  <c r="C134" i="7" s="1"/>
  <c r="J57" i="3" l="1"/>
  <c r="K49" i="1"/>
  <c r="K52" i="1" s="1"/>
  <c r="F8" i="7"/>
  <c r="F111" i="7"/>
  <c r="J14" i="3"/>
  <c r="D12" i="11"/>
  <c r="C12" i="11"/>
  <c r="C11" i="11" s="1"/>
  <c r="F7" i="7" l="1"/>
  <c r="D11" i="11"/>
  <c r="G107" i="3" l="1"/>
  <c r="G31" i="3" l="1"/>
  <c r="G51" i="3"/>
  <c r="G17" i="3"/>
  <c r="G114" i="3" l="1"/>
  <c r="G113" i="3" s="1"/>
  <c r="G48" i="3" l="1"/>
  <c r="G47" i="3" s="1"/>
  <c r="H21" i="9" l="1"/>
  <c r="G16" i="9"/>
  <c r="G15" i="9" s="1"/>
  <c r="G21" i="9"/>
  <c r="G20" i="9" s="1"/>
  <c r="G19" i="9" s="1"/>
  <c r="C35" i="8"/>
  <c r="C44" i="8"/>
  <c r="C31" i="8"/>
  <c r="C12" i="8"/>
  <c r="C16" i="8"/>
  <c r="C27" i="8"/>
  <c r="C129" i="7"/>
  <c r="C128" i="7" s="1"/>
  <c r="C113" i="7"/>
  <c r="C112" i="7" s="1"/>
  <c r="C10" i="7"/>
  <c r="G128" i="3"/>
  <c r="G127" i="3" s="1"/>
  <c r="G125" i="3"/>
  <c r="G123" i="3"/>
  <c r="G117" i="3"/>
  <c r="G102" i="3"/>
  <c r="G100" i="3"/>
  <c r="G91" i="3"/>
  <c r="G79" i="3"/>
  <c r="G72" i="3"/>
  <c r="G68" i="3"/>
  <c r="G65" i="3"/>
  <c r="G63" i="3"/>
  <c r="G60" i="3"/>
  <c r="G50" i="3"/>
  <c r="G46" i="3" s="1"/>
  <c r="G44" i="3"/>
  <c r="G43" i="3" s="1"/>
  <c r="G41" i="3"/>
  <c r="G37" i="3"/>
  <c r="G30" i="3"/>
  <c r="G28" i="3"/>
  <c r="G27" i="3" s="1"/>
  <c r="G25" i="3"/>
  <c r="G21" i="3"/>
  <c r="G19" i="3"/>
  <c r="G17" i="1"/>
  <c r="C30" i="8" l="1"/>
  <c r="G16" i="3"/>
  <c r="H20" i="9"/>
  <c r="H16" i="9"/>
  <c r="G67" i="3"/>
  <c r="C11" i="8"/>
  <c r="C118" i="7"/>
  <c r="C117" i="7" s="1"/>
  <c r="C111" i="7" s="1"/>
  <c r="C101" i="7"/>
  <c r="G59" i="3"/>
  <c r="G36" i="3"/>
  <c r="G116" i="3"/>
  <c r="G99" i="3"/>
  <c r="G106" i="3"/>
  <c r="H15" i="9" l="1"/>
  <c r="H19" i="9"/>
  <c r="C9" i="7"/>
  <c r="C8" i="7" s="1"/>
  <c r="C7" i="7" s="1"/>
  <c r="G15" i="3"/>
  <c r="G14" i="3" s="1"/>
  <c r="G58" i="3"/>
  <c r="H15" i="3" l="1"/>
  <c r="D7" i="7"/>
  <c r="H14" i="3" l="1"/>
  <c r="G14" i="1"/>
  <c r="G20" i="1" s="1"/>
  <c r="G29" i="1" s="1"/>
  <c r="G37" i="1" s="1"/>
  <c r="G38" i="1" l="1"/>
</calcChain>
</file>

<file path=xl/sharedStrings.xml><?xml version="1.0" encoding="utf-8"?>
<sst xmlns="http://schemas.openxmlformats.org/spreadsheetml/2006/main" count="479" uniqueCount="262">
  <si>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</si>
  <si>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</si>
  <si>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</si>
  <si>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</si>
  <si>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</si>
  <si>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</si>
  <si>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</si>
  <si>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</si>
  <si>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</si>
  <si>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</si>
  <si>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</si>
  <si>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</si>
  <si>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</si>
  <si>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</si>
  <si>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</si>
  <si>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</si>
  <si>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</si>
  <si>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</si>
  <si>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</si>
  <si>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</si>
  <si>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</si>
  <si>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</si>
  <si>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</si>
  <si>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</si>
  <si>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</si>
  <si>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</si>
  <si>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</si>
  <si>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</si>
  <si>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</si>
  <si>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</si>
  <si>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11 Opći prihodi i primici</t>
  </si>
  <si>
    <t>1 Opći prihodi i primici</t>
  </si>
  <si>
    <t>UKUPNO RASHODI</t>
  </si>
  <si>
    <t xml:space="preserve">UKUPNO PRIHODI </t>
  </si>
  <si>
    <t>UKUPNO PRIMICI</t>
  </si>
  <si>
    <t xml:space="preserve">UKUPNO IZDACI 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</si>
  <si>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</si>
  <si>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</si>
  <si>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</si>
  <si>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</si>
  <si>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</si>
  <si>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</si>
  <si>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- VIŠAK MANJAK</t>
  </si>
  <si>
    <t>DOM ZDRAVLJA BJELOVARSKO-BILOGORSKE ŽUPANIJE</t>
  </si>
  <si>
    <t>Josipa Jelačića 13 c, 43000 Bjelovar</t>
  </si>
  <si>
    <t>B)SAŽETAK RAČUNA FINANCIRANJA</t>
  </si>
  <si>
    <t>Razred</t>
  </si>
  <si>
    <t>Skupina</t>
  </si>
  <si>
    <t>Odjeljak</t>
  </si>
  <si>
    <t>Osnovni račun</t>
  </si>
  <si>
    <t>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</si>
  <si>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</si>
  <si>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</si>
  <si>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</si>
  <si>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 i depozite po viđenju</t>
  </si>
  <si>
    <t>Prihodi od upravnih i administrativnih pristojbi po posebnim propisima i naknada</t>
  </si>
  <si>
    <t>Upravne i administrativne pristojbe</t>
  </si>
  <si>
    <t>Ostali nespomenuti prihodi</t>
  </si>
  <si>
    <t>Prihodi od pruženih usluga</t>
  </si>
  <si>
    <t>Prihodi iz nadležnog proračuna i od HZZO-a na temelju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</si>
  <si>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</si>
  <si>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</si>
  <si>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</si>
  <si>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nadležnog proračuna za financiranje izdataka za financijsku imovinu i otplatu zajmova</t>
  </si>
  <si>
    <t>Prihodi od HZZO-a na temelju ugovornih obveza</t>
  </si>
  <si>
    <t>Kazne, upravne mjere i ostali prihodi</t>
  </si>
  <si>
    <t>Ostali prihodi</t>
  </si>
  <si>
    <t>Prijevozna sredstva u cestovnom prometu</t>
  </si>
  <si>
    <t>Plaće za prekovremeni rad</t>
  </si>
  <si>
    <t>Ostali rashodi za zaposlene</t>
  </si>
  <si>
    <t>Doprinosi na plaće</t>
  </si>
  <si>
    <t>Doprinos za mirovinsko osiguranje</t>
  </si>
  <si>
    <t>Naknada za prijevoz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</si>
  <si>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</si>
  <si>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</si>
  <si>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</si>
  <si>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</si>
  <si>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</si>
  <si>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za tekuće i investicijsko održavanje</t>
  </si>
  <si>
    <t>Sitan invenar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</si>
  <si>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</si>
  <si>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</si>
  <si>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</si>
  <si>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</si>
  <si>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</si>
  <si>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</si>
  <si>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</si>
  <si>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</si>
  <si>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</si>
  <si>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</si>
  <si>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</si>
  <si>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</si>
  <si>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</si>
  <si>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</si>
  <si>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</si>
  <si>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</si>
  <si>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</si>
  <si>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</si>
  <si>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</si>
  <si>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Kamate na primljene kredite i zajmove</t>
  </si>
  <si>
    <t>Kamate na primljene kredite i zajmove od kreditnih i ostalih institucija izvan javnog sektora</t>
  </si>
  <si>
    <t>Ostali financijski rashodi</t>
  </si>
  <si>
    <t>Bankarske usluge i usluge platnog prometa</t>
  </si>
  <si>
    <t>Zatezne kamate</t>
  </si>
  <si>
    <t>Ostali neposmenuti financijaki rashodi</t>
  </si>
  <si>
    <t>Ostali rashodi</t>
  </si>
  <si>
    <t>Kazne, penali i naknade štete</t>
  </si>
  <si>
    <t>Naknade štete pravnim i fizičkim osobama</t>
  </si>
  <si>
    <t>Ugovorne kazne i ostale naknade šteta</t>
  </si>
  <si>
    <t>Ostale kazne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</si>
  <si>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</si>
  <si>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</si>
  <si>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</si>
  <si>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</si>
  <si>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</si>
  <si>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</si>
  <si>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Uređaji, strojevi i oprema za ostale namjene</t>
  </si>
  <si>
    <t>Prijevozna sredstva</t>
  </si>
  <si>
    <t>Nematerijaln proizvedena imovina</t>
  </si>
  <si>
    <t>Ulaganja u računalne programe</t>
  </si>
  <si>
    <t>Rashodi za dodatna ulaganja na nefinancijskoj imovini</t>
  </si>
  <si>
    <t>Dodatna ulaganja na građevinskim objektima</t>
  </si>
  <si>
    <t>07 ZDRAVSTVO</t>
  </si>
  <si>
    <t>0760 Poslovi i usluge u zdravstvu koji nisu drugdje svrstani</t>
  </si>
  <si>
    <t>PROGRAM P1-REDOVNE DJELATNOSTI</t>
  </si>
  <si>
    <t>AKTIVNOST A000284-REDOVNA DJELATNOST- ZDRAVSTVO</t>
  </si>
  <si>
    <t>3111-Plaće za redovan rad</t>
  </si>
  <si>
    <t>3132-Doprinosi za obvezno zdravstveno osiguranje</t>
  </si>
  <si>
    <t>3222-Materijal i sirovine</t>
  </si>
  <si>
    <t>3113-Plaće za prekovremeni rad</t>
  </si>
  <si>
    <t>3121-Ostali rashodi za zaposlene</t>
  </si>
  <si>
    <t>3211-Službena putovanja</t>
  </si>
  <si>
    <t>3213-Stručno usavršavanje zaposlenika</t>
  </si>
  <si>
    <t>3221-Uredski materijal i ostali materijalni rashodi</t>
  </si>
  <si>
    <t>3223-Energija</t>
  </si>
  <si>
    <t>3224-Materijal i dijelovi za tekuće i investicijsko održavanje</t>
  </si>
  <si>
    <t>3225-Sitan inventar i auto gume</t>
  </si>
  <si>
    <t>3227-Službena, radna i zaštitna odjeća i obuća</t>
  </si>
  <si>
    <t>3231-Usluge telefona, pošte i prijevoza</t>
  </si>
  <si>
    <t>3232-Usluge tekućeg i investicijskog održavanja</t>
  </si>
  <si>
    <t>3233-Usluge promidžbe i informiranja</t>
  </si>
  <si>
    <t>3234-Komunalne usluge</t>
  </si>
  <si>
    <t>3235-Zakupnine i najamnine</t>
  </si>
  <si>
    <t>3236-Zdravstvene i veterinarske usluge</t>
  </si>
  <si>
    <t>3237-Intelektualne i osobne usluge</t>
  </si>
  <si>
    <t>3238-Računalne usluge</t>
  </si>
  <si>
    <t>3239-Ostale usluge</t>
  </si>
  <si>
    <t>3292-Premije osiguranja</t>
  </si>
  <si>
    <t>3293-Reprezentacija</t>
  </si>
  <si>
    <t>3294-Članarine</t>
  </si>
  <si>
    <t>3295-Pristojbe i naknade</t>
  </si>
  <si>
    <t>3296-Troškovi sudskih postupaka</t>
  </si>
  <si>
    <t>3299-Ostali nespomenuti rashodi poslovanja</t>
  </si>
  <si>
    <t>3431-Bankarske usluge i usluge platnog prometa</t>
  </si>
  <si>
    <t>3433-Zatezne kamate</t>
  </si>
  <si>
    <t>3834-Ugovorene kazne i naknade šteta</t>
  </si>
  <si>
    <t>4221-Uredska oprema i namještaj</t>
  </si>
  <si>
    <t>4223-Oprema za održavanje i zaštitu</t>
  </si>
  <si>
    <t>4224-Medicinska i laboratorijska oprema</t>
  </si>
  <si>
    <t>4227-Uređaji, strojevi i oprema za ostale namjene</t>
  </si>
  <si>
    <t>4231-Prijevozna sredstva u cestovnom prometu</t>
  </si>
  <si>
    <t>4262-Ulaganje u računalne programe</t>
  </si>
  <si>
    <t>4511-Dodatna ulaganja na građevinskim objektima</t>
  </si>
  <si>
    <t>PROGRAM P22 ZDRAVSTVO-DECENTRALIZACIJA</t>
  </si>
  <si>
    <t>AKTIVNOST: A000066-Investicijsko i tekuće održavanje u zdravstvu</t>
  </si>
  <si>
    <t>Kapitalni projekt: K000019-Ulaganja u opremu zdravstva-DEC</t>
  </si>
  <si>
    <t>4224-Medciinska i laboratorijska oprema</t>
  </si>
  <si>
    <t>PROGRAM P23 ZDRAVSTVO-IZNAD STANDARDA</t>
  </si>
  <si>
    <t>3222-Roba -ljekarna</t>
  </si>
  <si>
    <t>14-Prihodi od nefinancijske imovine</t>
  </si>
  <si>
    <t>Odgovorna osoba:</t>
  </si>
  <si>
    <t>Prihodi od prodaje neproizvedene dugotrajne imovine</t>
  </si>
  <si>
    <t>Prihodi od prodaje materijalne imovine-prirodnih bogatstava</t>
  </si>
  <si>
    <t>Zemljište</t>
  </si>
  <si>
    <t>Rashodi za nabavu neproizvedene imovine</t>
  </si>
  <si>
    <t>Nematerijalna imovina</t>
  </si>
  <si>
    <t xml:space="preserve">Licence </t>
  </si>
  <si>
    <t>3132-Doprinosi za obvezno zdravstveno osiguranje (16,50 %)</t>
  </si>
  <si>
    <t>4123-Licence</t>
  </si>
  <si>
    <t>4262-Ulaganja u računalne programe</t>
  </si>
  <si>
    <t>11 OPĆI PRIHODI I PRIMICI</t>
  </si>
  <si>
    <t>Izradio:</t>
  </si>
  <si>
    <t>Hrvoje Mateković, mag.oec.</t>
  </si>
  <si>
    <t>Michell Gruičić, mag.med.techn.</t>
  </si>
  <si>
    <t>voditelj sred.sl. za rač. i fin., plan i analizu</t>
  </si>
  <si>
    <t>Tekuće pomoći od izvanproračunskih korisnika</t>
  </si>
  <si>
    <t>Naknade šteta zaposlenicima</t>
  </si>
  <si>
    <t>3 Vlastiti prihodi</t>
  </si>
  <si>
    <t>4 Prihodi za posebne namjene</t>
  </si>
  <si>
    <t>5 Pomoći</t>
  </si>
  <si>
    <t>511 Pomoći-korisnici</t>
  </si>
  <si>
    <t>7 Prihodi od prodaje ili zamjene nefinan cijske imovine i naknade s naslova osiguranja</t>
  </si>
  <si>
    <t>3212-Naknade za prijevoz, za rad na terenu, odvojeni život</t>
  </si>
  <si>
    <t>Aktivnost: A000394-Sektorske ambulante</t>
  </si>
  <si>
    <t>A. SAŽETAK RAČUNA PRIHODA I RASHODA</t>
  </si>
  <si>
    <t>RAZRED I NAZIV</t>
  </si>
  <si>
    <t xml:space="preserve">A. RAČUN PRIHODA I RASHODA </t>
  </si>
  <si>
    <t>A1. PRIHODI I RASHODI PREMA EKONOMSKOJ KLASIFIKACIJI</t>
  </si>
  <si>
    <t>A2. PRIHODI I RASHODI PREMA IZVORIMA FINANCIRANJA</t>
  </si>
  <si>
    <t>A3. RASHODI PREMA FUNKCIJSKOJ KLASIFIKACIJI</t>
  </si>
  <si>
    <t>B. RAČUN FINANCIRANJA</t>
  </si>
  <si>
    <t>B1. RAČUN FINANCIRANJA PREMA EKONOMSKOJ KLASIFIKACIJI</t>
  </si>
  <si>
    <t>B2. RAČUN FINANCIRANJA PREMA IZVORIMA FINANCIRANJA</t>
  </si>
  <si>
    <t>Aktivnost: K000187-Energetska obnova - Ispostava Garešnica</t>
  </si>
  <si>
    <t>Aktivnost: K000188-Energetska obnova - Ispostava Grubišno Polje</t>
  </si>
  <si>
    <t>Aktivnost: K000189-Energetska obnova - Ispostava Daruvar</t>
  </si>
  <si>
    <t>Donacije od pravnih i fizičkih osoba izvan općeg proračuna</t>
  </si>
  <si>
    <t>Kapitalne donacije od ostalih subjekata izvan općeg Proračuna</t>
  </si>
  <si>
    <t>Rashodi lijekova i potrošnog materijala kod zdravstvenih ustanova</t>
  </si>
  <si>
    <t>Rashodi po osnovi utroška lijekova i potrošnog medicinskog materijala</t>
  </si>
  <si>
    <t>6 Donacije</t>
  </si>
  <si>
    <t>3291-Naknade za rad predstavničkih i izvršnih tijela, povjerenstava i slično</t>
  </si>
  <si>
    <t xml:space="preserve">3251-Rashodi po osnovi utroška lijekova i potrošnog medicinskog materijala </t>
  </si>
  <si>
    <t>Aktivnost: K000205 - Energetska obnova - Ispostava Čazma</t>
  </si>
  <si>
    <t>Aktivnost: K000204 - Dječji dispanzer Bjelovar</t>
  </si>
  <si>
    <t>univ.spec.admin.sanit.                                                                            v.d. ravnatelja</t>
  </si>
  <si>
    <t>RAZLIKA PRIMITAKA I IZDATAKA (NETO FINANCIRANJE)</t>
  </si>
  <si>
    <t>VIŠAK / MANJAK + NETO FINANCIRANJE</t>
  </si>
  <si>
    <t>C) PRENESENI VIŠAK ILI PRENESENI MANJAK</t>
  </si>
  <si>
    <t>PRIJENOS  VIŠKA / MANJKA U SLJEDEĆE RAZDOBLJE</t>
  </si>
  <si>
    <t>D) VIŠEGODIŠNJI PLAN URAVNOTEŽENJA</t>
  </si>
  <si>
    <t>581 Nacionalni plan oporavka i otpornosti – Mehanizam za oporavak i otpornost – bespovratna sredstva</t>
  </si>
  <si>
    <t>Aktivnost: A000373-Sufinanciranje redovne djelatnosti zdravstva (iznad standarda)</t>
  </si>
  <si>
    <t>Pomoći iz državnog proračuna temeljem prijenosa EU sredstava</t>
  </si>
  <si>
    <t xml:space="preserve">Tekuće pomoći iz državnog proračuna temeljem prijenosa EU sredstava </t>
  </si>
  <si>
    <t xml:space="preserve">Kapitalne pomoći iz državnog proračuna temeljem prijenosa EU sredstava </t>
  </si>
  <si>
    <t>FINANCIJSKI PLAN DOMA ZDRAVLJA BBŽ-A 
 ZA GODINU 2026. I PROJEKCIJE ZA GODINU 2027. I 2028.</t>
  </si>
  <si>
    <t>NAZIV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</si>
  <si>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</si>
  <si>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</si>
  <si>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                                            (VIŠAK / MANJAK + NETO FINANCIRANJE)</t>
  </si>
  <si>
    <t>PRIJENOS VIŠKA / MANJKA IZ PRETHODNE(IH) GODINE</t>
  </si>
  <si>
    <t>PRIJENOS VIŠKA / MANJKA U SLJEDEĆE RAZDOBLJE</t>
  </si>
  <si>
    <t>TEKUĆI PLAN 2025.</t>
  </si>
  <si>
    <t>PROJEKCIJA 2027.</t>
  </si>
  <si>
    <t>PLAN 2026.</t>
  </si>
  <si>
    <t>PROJEKCIJA 2028.</t>
  </si>
  <si>
    <t>IZVRŠENJE 2024.</t>
  </si>
  <si>
    <t>PRIMLJENI KREDITI OD TUZEMNIH KREDITNIH INSTITUCIJA IZVAN JAVNOG 
SEKTORA - DUGOROČNI</t>
  </si>
  <si>
    <t>Otplata glavnice primljenh kredita od tuzemnih kreditnih institucija izvan javnog sektora</t>
  </si>
  <si>
    <t>Otplata glavnice primljenih kredita i zajmova od kreditnih i ostalih financijskih institucija izvan javnog sektora</t>
  </si>
  <si>
    <t>Izvor: 8 NAMJENSKI PRIMICI OD ZADUŽIVANJA</t>
  </si>
  <si>
    <t>Izvor: 81 Primljeni krediti i zajmovi</t>
  </si>
  <si>
    <t>811-Primljeni krediti i zajmovi-korisnici</t>
  </si>
  <si>
    <t>U Bjelovaru, 28.10.2025.</t>
  </si>
  <si>
    <t>Broj: 2103-76-25-01/R-1009/1</t>
  </si>
  <si>
    <t>TEKUĆI PROJEKT: T000099-SPECIJALIZACIJE LIJEČNIKA</t>
  </si>
  <si>
    <t xml:space="preserve">5443 - Otplata glavnice primljenih kredita od tuzemnih kreditnih institucija izvan javnog sektora – dugoročnih </t>
  </si>
  <si>
    <t>5443-Otplata glavnice primljenih kredita od tuzemnih kreditnih institucija izvan javnog sektora – dugoročnih</t>
  </si>
  <si>
    <t>31 Vlastiti prihodi - proračunski korisnici</t>
  </si>
  <si>
    <t>611-Donacije - korisnici</t>
  </si>
  <si>
    <t>124 Prihodi za decentralizirane funkcije-ZDRAV.USTANOVE</t>
  </si>
  <si>
    <t>311 Vlastiti prihodi - korisnici</t>
  </si>
  <si>
    <t>581 Mehanizam za oporavak i otpornost - bespovratna sredstva</t>
  </si>
  <si>
    <t>711 Prihodi od prodaje ili zamjene nef.imovine i nadoknade šteta s naslova osiguranja-korisnici</t>
  </si>
  <si>
    <t>45 Prihodi za posebne namjene - korisnici</t>
  </si>
  <si>
    <t xml:space="preserve">  45 Prihodi za posebne namjene - korisnici</t>
  </si>
  <si>
    <t xml:space="preserve">  431 Ostali prihodi za posebne namjene -korisnici</t>
  </si>
  <si>
    <t>431 Ostali prihodi za posebne namjene -korisnici</t>
  </si>
  <si>
    <t xml:space="preserve">   3238-Računalne usluge</t>
  </si>
  <si>
    <t xml:space="preserve">81 Namjenski primici od zaduživanja </t>
  </si>
  <si>
    <t xml:space="preserve">8 Namjenski primici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</si>
</sst>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4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5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11" fillId="2" borderId="3" xfId="0" applyFont="1" applyFill="1" applyBorder="1" applyAlignment="1">
      <alignment horizontal="left" vertical="center" textRotation="90" wrapText="1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9" fontId="11" fillId="2" borderId="3" xfId="0" applyNumberFormat="1" applyFont="1" applyFill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 wrapText="1"/>
    </xf>
    <xf numFmtId="0" fontId="15" fillId="2" borderId="3" xfId="0" applyFont="1" applyFill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11" fillId="4" borderId="3" xfId="0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 wrapText="1"/>
    </xf>
    <xf numFmtId="4" fontId="0" fillId="0" borderId="0" xfId="0" applyNumberFormat="1"/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18" fillId="0" borderId="3" xfId="0" applyNumberFormat="1" applyFont="1" applyBorder="1"/>
    <xf numFmtId="0" fontId="18" fillId="0" borderId="3" xfId="0" applyFont="1" applyBorder="1"/>
    <xf numFmtId="4" fontId="19" fillId="0" borderId="3" xfId="0" applyNumberFormat="1" applyFont="1" applyBorder="1"/>
    <xf numFmtId="0" fontId="20" fillId="2" borderId="3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4" fontId="6" fillId="0" borderId="3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/>
    </xf>
    <xf numFmtId="4" fontId="11" fillId="0" borderId="3" xfId="0" applyNumberFormat="1" applyFont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center" vertical="center" wrapText="1"/>
    </xf>
    <xf numFmtId="4" fontId="9" fillId="0" borderId="0" xfId="0" applyNumberFormat="1" applyFont="1"/>
    <xf numFmtId="0" fontId="24" fillId="0" borderId="0" xfId="0" applyFont="1"/>
    <xf numFmtId="0" fontId="13" fillId="2" borderId="3" xfId="0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wrapText="1"/>
    </xf>
    <xf numFmtId="0" fontId="21" fillId="0" borderId="0" xfId="0" applyFont="1"/>
    <xf numFmtId="0" fontId="22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3" fontId="18" fillId="0" borderId="3" xfId="0" applyNumberFormat="1" applyFont="1" applyBorder="1"/>
    <xf numFmtId="3" fontId="19" fillId="0" borderId="3" xfId="0" applyNumberFormat="1" applyFont="1" applyBorder="1"/>
    <xf numFmtId="3" fontId="6" fillId="2" borderId="3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" fontId="6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center" wrapText="1"/>
    </xf>
    <xf numFmtId="0" fontId="13" fillId="0" borderId="2" xfId="0" quotePrefix="1" applyFont="1" applyBorder="1" applyAlignment="1">
      <alignment horizontal="center" wrapText="1"/>
    </xf>
    <xf numFmtId="0" fontId="13" fillId="0" borderId="4" xfId="0" quotePrefix="1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7" fillId="0" borderId="5" xfId="0" applyFont="1" applyBorder="1" applyAlignment="1">
      <alignment horizontal="left" wrapText="1"/>
    </xf>
    <xf numFmtId="0" fontId="13" fillId="0" borderId="3" xfId="0" quotePrefix="1" applyFont="1" applyBorder="1" applyAlignment="1">
      <alignment horizont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7" fillId="0" borderId="0" xfId="0" quotePrefix="1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2"/>
  <sheetViews>
    <sheetView topLeftCell="A33" zoomScaleNormal="100" workbookViewId="0">
      <selection activeCell="G42" sqref="G42"/>
    </sheetView>
  </sheetViews>
  <sheetFormatPr defaultRowHeight="15" x14ac:dyDescent="0.25"/>
  <cols>
    <col min="6" max="8" width="25.28515625" customWidth="1"/>
    <col min="9" max="9" width="26.5703125" bestFit="1" customWidth="1"/>
    <col min="10" max="10" width="27" customWidth="1"/>
    <col min="11" max="11" width="29.5703125" customWidth="1"/>
    <col min="12" max="12" width="12.7109375" bestFit="1" customWidth="1"/>
    <col min="13" max="13" width="12.42578125" bestFit="1" customWidth="1"/>
    <col min="14" max="14" width="10.7109375" bestFit="1" customWidth="1"/>
  </cols>
  <sheetData>
    <row r="1" spans="2:12" ht="15.75" x14ac:dyDescent="0.25">
      <c r="B1" s="105" t="s">
        <v>43</v>
      </c>
      <c r="C1" s="105"/>
      <c r="D1" s="105"/>
      <c r="E1" s="105"/>
      <c r="F1" s="105"/>
      <c r="G1" s="105"/>
      <c r="H1" s="105"/>
      <c r="I1" s="105"/>
    </row>
    <row r="2" spans="2:12" ht="18" x14ac:dyDescent="0.25">
      <c r="B2" s="106" t="s">
        <v>44</v>
      </c>
      <c r="C2" s="106"/>
      <c r="D2" s="106"/>
      <c r="E2" s="106"/>
      <c r="F2" s="106"/>
      <c r="G2" s="106"/>
      <c r="H2" s="106"/>
      <c r="I2" s="106"/>
    </row>
    <row r="3" spans="2:12" ht="18" x14ac:dyDescent="0.25">
      <c r="B3" s="106" t="s">
        <v>245</v>
      </c>
      <c r="C3" s="106"/>
      <c r="D3" s="106"/>
      <c r="E3" s="106"/>
      <c r="F3" s="106"/>
      <c r="G3" s="106"/>
      <c r="H3" s="106"/>
      <c r="I3" s="106"/>
    </row>
    <row r="4" spans="2:12" ht="18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2" ht="42" customHeight="1" x14ac:dyDescent="0.25">
      <c r="B5" s="90" t="s">
        <v>226</v>
      </c>
      <c r="C5" s="90"/>
      <c r="D5" s="90"/>
      <c r="E5" s="90"/>
      <c r="F5" s="90"/>
      <c r="G5" s="90"/>
      <c r="H5" s="90"/>
      <c r="I5" s="90"/>
      <c r="J5" s="90"/>
      <c r="K5" s="90"/>
    </row>
    <row r="6" spans="2:12" ht="18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2:12" ht="15.75" customHeight="1" x14ac:dyDescent="0.25">
      <c r="B7" s="90" t="s">
        <v>12</v>
      </c>
      <c r="C7" s="90"/>
      <c r="D7" s="90"/>
      <c r="E7" s="90"/>
      <c r="F7" s="90"/>
      <c r="G7" s="90"/>
      <c r="H7" s="90"/>
      <c r="I7" s="90"/>
      <c r="J7" s="90"/>
      <c r="K7" s="90"/>
    </row>
    <row r="8" spans="2:12" ht="36" customHeight="1" x14ac:dyDescent="0.25">
      <c r="B8" s="109"/>
      <c r="C8" s="109"/>
      <c r="D8" s="109"/>
      <c r="E8" s="1"/>
      <c r="F8" s="1"/>
      <c r="G8" s="1"/>
      <c r="H8" s="1"/>
      <c r="I8" s="1"/>
      <c r="J8" s="1"/>
      <c r="K8" s="1"/>
    </row>
    <row r="9" spans="2:12" ht="18" customHeight="1" x14ac:dyDescent="0.25">
      <c r="B9" s="90" t="s">
        <v>194</v>
      </c>
      <c r="C9" s="90"/>
      <c r="D9" s="90"/>
      <c r="E9" s="90"/>
      <c r="F9" s="90"/>
      <c r="G9" s="90"/>
      <c r="H9" s="90"/>
      <c r="I9" s="90"/>
      <c r="J9" s="90"/>
      <c r="K9" s="90"/>
    </row>
    <row r="10" spans="2:12" ht="18" customHeight="1" x14ac:dyDescent="0.25">
      <c r="B10" s="27"/>
      <c r="C10" s="29"/>
      <c r="D10" s="29"/>
      <c r="E10" s="29"/>
      <c r="F10" s="29"/>
      <c r="G10" s="29"/>
      <c r="H10" s="29"/>
      <c r="I10" s="29"/>
      <c r="J10" s="29"/>
      <c r="K10" s="29"/>
    </row>
    <row r="11" spans="2:12" x14ac:dyDescent="0.25">
      <c r="B11" s="113"/>
      <c r="C11" s="113"/>
      <c r="D11" s="113"/>
      <c r="E11" s="113"/>
      <c r="F11" s="113"/>
      <c r="G11" s="3"/>
      <c r="H11" s="3"/>
      <c r="I11" s="3"/>
      <c r="J11" s="3"/>
      <c r="K11" s="3"/>
    </row>
    <row r="12" spans="2:12" ht="21" customHeight="1" x14ac:dyDescent="0.25">
      <c r="B12" s="94" t="s">
        <v>195</v>
      </c>
      <c r="C12" s="95"/>
      <c r="D12" s="95"/>
      <c r="E12" s="95"/>
      <c r="F12" s="95"/>
      <c r="G12" s="80" t="s">
        <v>237</v>
      </c>
      <c r="H12" s="80" t="s">
        <v>233</v>
      </c>
      <c r="I12" s="80" t="s">
        <v>235</v>
      </c>
      <c r="J12" s="80" t="s">
        <v>234</v>
      </c>
      <c r="K12" s="80" t="s">
        <v>236</v>
      </c>
    </row>
    <row r="13" spans="2:12" s="20" customFormat="1" ht="11.25" x14ac:dyDescent="0.2">
      <c r="B13" s="114">
        <v>1</v>
      </c>
      <c r="C13" s="114"/>
      <c r="D13" s="114"/>
      <c r="E13" s="114"/>
      <c r="F13" s="100"/>
      <c r="G13" s="71">
        <v>2</v>
      </c>
      <c r="H13" s="70">
        <v>3</v>
      </c>
      <c r="I13" s="70">
        <v>4</v>
      </c>
      <c r="J13" s="70">
        <v>5</v>
      </c>
      <c r="K13" s="70">
        <v>6</v>
      </c>
    </row>
    <row r="14" spans="2:12" x14ac:dyDescent="0.25">
      <c r="B14" s="91" t="s">
        <v>0</v>
      </c>
      <c r="C14" s="108"/>
      <c r="D14" s="108"/>
      <c r="E14" s="108"/>
      <c r="F14" s="112"/>
      <c r="G14" s="32">
        <f>G15+G16</f>
        <v>11158017.59</v>
      </c>
      <c r="H14" s="32">
        <f>H15+H16</f>
        <v>17656513</v>
      </c>
      <c r="I14" s="32">
        <f>I15+I16</f>
        <v>18468847</v>
      </c>
      <c r="J14" s="32">
        <f t="shared" ref="J14:K14" si="0">J15+J16</f>
        <v>16743614</v>
      </c>
      <c r="K14" s="32">
        <f t="shared" si="0"/>
        <v>16708614</v>
      </c>
      <c r="L14" s="51"/>
    </row>
    <row r="15" spans="2:12" x14ac:dyDescent="0.25">
      <c r="B15" s="96" t="s">
        <v>36</v>
      </c>
      <c r="C15" s="97"/>
      <c r="D15" s="97"/>
      <c r="E15" s="97"/>
      <c r="F15" s="111"/>
      <c r="G15" s="33">
        <v>11148930.07</v>
      </c>
      <c r="H15" s="33">
        <v>17653013</v>
      </c>
      <c r="I15" s="33">
        <v>18466347</v>
      </c>
      <c r="J15" s="33">
        <v>16741039</v>
      </c>
      <c r="K15" s="33">
        <v>16706039</v>
      </c>
      <c r="L15" s="51"/>
    </row>
    <row r="16" spans="2:12" x14ac:dyDescent="0.25">
      <c r="B16" s="110" t="s">
        <v>41</v>
      </c>
      <c r="C16" s="111"/>
      <c r="D16" s="111"/>
      <c r="E16" s="111"/>
      <c r="F16" s="111"/>
      <c r="G16" s="33">
        <v>9087.52</v>
      </c>
      <c r="H16" s="36">
        <v>3500</v>
      </c>
      <c r="I16" s="36">
        <v>2500</v>
      </c>
      <c r="J16" s="36">
        <v>2575</v>
      </c>
      <c r="K16" s="36">
        <v>2575</v>
      </c>
      <c r="L16" s="51"/>
    </row>
    <row r="17" spans="1:38" x14ac:dyDescent="0.25">
      <c r="B17" s="16" t="s">
        <v>1</v>
      </c>
      <c r="C17" s="28"/>
      <c r="D17" s="28"/>
      <c r="E17" s="28"/>
      <c r="F17" s="28"/>
      <c r="G17" s="32">
        <f>G18+G19</f>
        <v>12534251.359999999</v>
      </c>
      <c r="H17" s="32">
        <f>H18+H19</f>
        <v>16786833</v>
      </c>
      <c r="I17" s="32">
        <f>I18+I19</f>
        <v>17430314</v>
      </c>
      <c r="J17" s="32">
        <f>J18+J19</f>
        <v>15705083</v>
      </c>
      <c r="K17" s="32">
        <f>K18+K19</f>
        <v>15670083</v>
      </c>
      <c r="L17" s="51"/>
    </row>
    <row r="18" spans="1:38" x14ac:dyDescent="0.25">
      <c r="B18" s="115" t="s">
        <v>37</v>
      </c>
      <c r="C18" s="97"/>
      <c r="D18" s="97"/>
      <c r="E18" s="97"/>
      <c r="F18" s="97"/>
      <c r="G18" s="33">
        <v>11950268.129999999</v>
      </c>
      <c r="H18" s="33">
        <v>14166240</v>
      </c>
      <c r="I18" s="33">
        <v>14530648</v>
      </c>
      <c r="J18" s="33">
        <v>15102472</v>
      </c>
      <c r="K18" s="33">
        <v>15067472</v>
      </c>
      <c r="L18" s="51"/>
    </row>
    <row r="19" spans="1:38" x14ac:dyDescent="0.25">
      <c r="B19" s="110" t="s">
        <v>38</v>
      </c>
      <c r="C19" s="111"/>
      <c r="D19" s="111"/>
      <c r="E19" s="111"/>
      <c r="F19" s="111"/>
      <c r="G19" s="33">
        <v>583983.23</v>
      </c>
      <c r="H19" s="33">
        <v>2620593</v>
      </c>
      <c r="I19" s="33">
        <v>2899666</v>
      </c>
      <c r="J19" s="33">
        <v>602611</v>
      </c>
      <c r="K19" s="33">
        <v>602611</v>
      </c>
      <c r="L19" s="51"/>
    </row>
    <row r="20" spans="1:38" x14ac:dyDescent="0.25">
      <c r="B20" s="107" t="s">
        <v>42</v>
      </c>
      <c r="C20" s="108"/>
      <c r="D20" s="108"/>
      <c r="E20" s="108"/>
      <c r="F20" s="108"/>
      <c r="G20" s="32">
        <f>G14-G17</f>
        <v>-1376233.7699999996</v>
      </c>
      <c r="H20" s="32">
        <f>H14-H17</f>
        <v>869680</v>
      </c>
      <c r="I20" s="32">
        <f>I14-I17</f>
        <v>1038533</v>
      </c>
      <c r="J20" s="32">
        <f t="shared" ref="J20:K20" si="1">J14-J17</f>
        <v>1038531</v>
      </c>
      <c r="K20" s="32">
        <f t="shared" si="1"/>
        <v>1038531</v>
      </c>
      <c r="L20" s="51"/>
    </row>
    <row r="21" spans="1:38" ht="18" x14ac:dyDescent="0.25">
      <c r="B21" s="1"/>
      <c r="C21" s="15"/>
      <c r="D21" s="15"/>
      <c r="E21" s="15"/>
      <c r="F21" s="15"/>
      <c r="G21" s="53"/>
      <c r="H21" s="53"/>
      <c r="I21" s="54"/>
      <c r="J21" s="88"/>
      <c r="K21" s="54"/>
      <c r="L21" s="51"/>
    </row>
    <row r="22" spans="1:38" ht="18" customHeight="1" x14ac:dyDescent="0.25">
      <c r="B22" s="103" t="s">
        <v>45</v>
      </c>
      <c r="C22" s="103"/>
      <c r="D22" s="103"/>
      <c r="E22" s="103"/>
      <c r="F22" s="103"/>
      <c r="G22" s="103"/>
      <c r="H22" s="103"/>
      <c r="I22" s="103"/>
      <c r="J22" s="103"/>
      <c r="K22" s="103"/>
      <c r="L22" s="51"/>
    </row>
    <row r="23" spans="1:38" ht="18" x14ac:dyDescent="0.25">
      <c r="B23" s="79"/>
      <c r="C23" s="79"/>
      <c r="D23" s="79"/>
      <c r="E23" s="79"/>
      <c r="F23" s="79"/>
      <c r="G23" s="53"/>
      <c r="H23" s="53"/>
      <c r="I23" s="54"/>
      <c r="J23" s="54"/>
      <c r="K23" s="54"/>
      <c r="L23" s="51"/>
    </row>
    <row r="24" spans="1:38" ht="20.25" customHeight="1" x14ac:dyDescent="0.25">
      <c r="B24" s="94" t="s">
        <v>195</v>
      </c>
      <c r="C24" s="95"/>
      <c r="D24" s="95"/>
      <c r="E24" s="95"/>
      <c r="F24" s="95"/>
      <c r="G24" s="80" t="s">
        <v>237</v>
      </c>
      <c r="H24" s="80" t="s">
        <v>233</v>
      </c>
      <c r="I24" s="80" t="s">
        <v>235</v>
      </c>
      <c r="J24" s="80" t="s">
        <v>234</v>
      </c>
      <c r="K24" s="80" t="s">
        <v>236</v>
      </c>
      <c r="L24" s="51"/>
    </row>
    <row r="25" spans="1:38" s="20" customFormat="1" x14ac:dyDescent="0.25">
      <c r="B25" s="100">
        <v>1</v>
      </c>
      <c r="C25" s="101"/>
      <c r="D25" s="101"/>
      <c r="E25" s="101"/>
      <c r="F25" s="102"/>
      <c r="G25" s="71">
        <v>2</v>
      </c>
      <c r="H25" s="70">
        <v>3</v>
      </c>
      <c r="I25" s="70">
        <v>4</v>
      </c>
      <c r="J25" s="70">
        <v>5</v>
      </c>
      <c r="K25" s="70">
        <v>6</v>
      </c>
      <c r="L25" s="51"/>
      <c r="M25" s="89"/>
      <c r="N25" s="51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1:38" ht="15.75" customHeight="1" x14ac:dyDescent="0.25">
      <c r="A26" s="20"/>
      <c r="B26" s="96" t="s">
        <v>39</v>
      </c>
      <c r="C26" s="98"/>
      <c r="D26" s="98"/>
      <c r="E26" s="98"/>
      <c r="F26" s="99"/>
      <c r="G26" s="33">
        <v>0</v>
      </c>
      <c r="H26" s="33">
        <v>0</v>
      </c>
      <c r="I26" s="33">
        <v>1450000</v>
      </c>
      <c r="J26" s="33">
        <v>0</v>
      </c>
      <c r="K26" s="33">
        <v>0</v>
      </c>
      <c r="L26" s="51"/>
    </row>
    <row r="27" spans="1:38" ht="15" customHeight="1" x14ac:dyDescent="0.25">
      <c r="A27" s="20"/>
      <c r="B27" s="96" t="s">
        <v>40</v>
      </c>
      <c r="C27" s="97"/>
      <c r="D27" s="97"/>
      <c r="E27" s="97"/>
      <c r="F27" s="97"/>
      <c r="G27" s="63">
        <v>0</v>
      </c>
      <c r="H27" s="63">
        <v>0</v>
      </c>
      <c r="I27" s="63">
        <v>969238</v>
      </c>
      <c r="J27" s="63">
        <v>100000</v>
      </c>
      <c r="K27" s="63">
        <v>100000</v>
      </c>
      <c r="L27" s="51"/>
    </row>
    <row r="28" spans="1:38" s="30" customFormat="1" ht="15" customHeight="1" x14ac:dyDescent="0.25">
      <c r="A28" s="20"/>
      <c r="B28" s="91" t="s">
        <v>216</v>
      </c>
      <c r="C28" s="92"/>
      <c r="D28" s="92"/>
      <c r="E28" s="92"/>
      <c r="F28" s="93"/>
      <c r="G28" s="64">
        <f>G26-G27</f>
        <v>0</v>
      </c>
      <c r="H28" s="64">
        <f>H26-H27</f>
        <v>0</v>
      </c>
      <c r="I28" s="64">
        <f>I26-I27</f>
        <v>480762</v>
      </c>
      <c r="J28" s="64">
        <f>J26-J27</f>
        <v>-100000</v>
      </c>
      <c r="K28" s="64">
        <f t="shared" ref="K28" si="2">K26-K27</f>
        <v>-100000</v>
      </c>
      <c r="L28" s="51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s="30" customFormat="1" ht="15" customHeight="1" x14ac:dyDescent="0.25">
      <c r="A29" s="20"/>
      <c r="B29" s="91" t="s">
        <v>217</v>
      </c>
      <c r="C29" s="92"/>
      <c r="D29" s="92"/>
      <c r="E29" s="92"/>
      <c r="F29" s="93"/>
      <c r="G29" s="64">
        <f t="shared" ref="G29" si="3">G20-G28</f>
        <v>-1376233.7699999996</v>
      </c>
      <c r="H29" s="64">
        <f>H20+H28</f>
        <v>869680</v>
      </c>
      <c r="I29" s="64">
        <f>I20+I28</f>
        <v>1519295</v>
      </c>
      <c r="J29" s="64">
        <f>J20+J28</f>
        <v>938531</v>
      </c>
      <c r="K29" s="64">
        <f>K20+K28</f>
        <v>938531</v>
      </c>
      <c r="L29" s="51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ht="15" customHeight="1" x14ac:dyDescent="0.25">
      <c r="A30" s="20"/>
      <c r="B30" s="118"/>
      <c r="C30" s="118"/>
      <c r="D30" s="118"/>
      <c r="E30" s="118"/>
      <c r="F30" s="118"/>
      <c r="G30" s="118"/>
      <c r="H30" s="118"/>
      <c r="I30" s="118"/>
      <c r="J30" s="118"/>
      <c r="L30" s="51"/>
    </row>
    <row r="31" spans="1:38" ht="15.75" x14ac:dyDescent="0.25">
      <c r="B31" s="13"/>
      <c r="C31" s="14"/>
      <c r="D31" s="14"/>
      <c r="E31" s="14"/>
      <c r="F31" s="14"/>
      <c r="G31" s="65"/>
      <c r="H31" s="65"/>
      <c r="I31" s="66"/>
      <c r="J31" s="66"/>
      <c r="K31" s="66"/>
      <c r="L31" s="51"/>
    </row>
    <row r="32" spans="1:38" ht="18" customHeight="1" x14ac:dyDescent="0.25">
      <c r="B32" s="104" t="s">
        <v>218</v>
      </c>
      <c r="C32" s="104"/>
      <c r="D32" s="104"/>
      <c r="E32" s="104"/>
      <c r="F32" s="104"/>
      <c r="G32" s="104"/>
      <c r="H32" s="104"/>
      <c r="I32" s="104"/>
      <c r="J32" s="104"/>
      <c r="K32" s="104"/>
      <c r="L32" s="51"/>
    </row>
    <row r="33" spans="2:14" ht="18" x14ac:dyDescent="0.25">
      <c r="B33" s="78"/>
      <c r="C33" s="78"/>
      <c r="D33" s="78"/>
      <c r="E33" s="78"/>
      <c r="F33" s="78"/>
      <c r="G33" s="67"/>
      <c r="H33" s="67"/>
      <c r="I33" s="68"/>
      <c r="J33" s="68"/>
      <c r="K33" s="68"/>
      <c r="L33" s="51"/>
      <c r="M33" s="51"/>
    </row>
    <row r="34" spans="2:14" ht="24.75" customHeight="1" x14ac:dyDescent="0.25">
      <c r="B34" s="116" t="s">
        <v>227</v>
      </c>
      <c r="C34" s="117"/>
      <c r="D34" s="117"/>
      <c r="E34" s="117"/>
      <c r="F34" s="117"/>
      <c r="G34" s="80" t="s">
        <v>237</v>
      </c>
      <c r="H34" s="80" t="s">
        <v>233</v>
      </c>
      <c r="I34" s="80" t="s">
        <v>235</v>
      </c>
      <c r="J34" s="80" t="s">
        <v>234</v>
      </c>
      <c r="K34" s="80" t="s">
        <v>236</v>
      </c>
      <c r="L34" s="51"/>
    </row>
    <row r="35" spans="2:14" x14ac:dyDescent="0.25">
      <c r="B35" s="100">
        <v>1</v>
      </c>
      <c r="C35" s="101"/>
      <c r="D35" s="101"/>
      <c r="E35" s="101"/>
      <c r="F35" s="102"/>
      <c r="G35" s="71">
        <v>2</v>
      </c>
      <c r="H35" s="70">
        <v>3</v>
      </c>
      <c r="I35" s="70">
        <v>4</v>
      </c>
      <c r="J35" s="70">
        <v>5</v>
      </c>
      <c r="K35" s="70">
        <v>6</v>
      </c>
      <c r="L35" s="51"/>
    </row>
    <row r="36" spans="2:14" ht="15" customHeight="1" x14ac:dyDescent="0.25">
      <c r="B36" s="96" t="s">
        <v>231</v>
      </c>
      <c r="C36" s="98"/>
      <c r="D36" s="98"/>
      <c r="E36" s="98"/>
      <c r="F36" s="99"/>
      <c r="G36" s="63">
        <v>-2609040.94</v>
      </c>
      <c r="H36" s="63">
        <v>-3985275</v>
      </c>
      <c r="I36" s="63">
        <f t="shared" ref="I36:J36" si="4">H37</f>
        <v>-3115595</v>
      </c>
      <c r="J36" s="63">
        <f t="shared" si="4"/>
        <v>-1596300</v>
      </c>
      <c r="K36" s="63">
        <f>J37</f>
        <v>-657769</v>
      </c>
      <c r="L36" s="51"/>
      <c r="N36" s="66"/>
    </row>
    <row r="37" spans="2:14" ht="36.75" customHeight="1" x14ac:dyDescent="0.25">
      <c r="B37" s="107" t="s">
        <v>232</v>
      </c>
      <c r="C37" s="108"/>
      <c r="D37" s="108"/>
      <c r="E37" s="108"/>
      <c r="F37" s="108"/>
      <c r="G37" s="64">
        <f>G36+G29</f>
        <v>-3985274.7099999995</v>
      </c>
      <c r="H37" s="64">
        <f>H36+H29</f>
        <v>-3115595</v>
      </c>
      <c r="I37" s="64">
        <f>I36+I29</f>
        <v>-1596300</v>
      </c>
      <c r="J37" s="64">
        <f>J36+J29</f>
        <v>-657769</v>
      </c>
      <c r="K37" s="64">
        <f>K36+K29</f>
        <v>280762</v>
      </c>
      <c r="L37" s="51"/>
    </row>
    <row r="38" spans="2:14" ht="42.75" customHeight="1" x14ac:dyDescent="0.25">
      <c r="B38" s="91" t="s">
        <v>228</v>
      </c>
      <c r="C38" s="92"/>
      <c r="D38" s="92"/>
      <c r="E38" s="92"/>
      <c r="F38" s="93"/>
      <c r="G38" s="64">
        <f t="shared" ref="G38:J38" si="5">G29+G36-G37</f>
        <v>0</v>
      </c>
      <c r="H38" s="64">
        <f t="shared" si="5"/>
        <v>0</v>
      </c>
      <c r="I38" s="64">
        <f t="shared" si="5"/>
        <v>0</v>
      </c>
      <c r="J38" s="64">
        <f t="shared" si="5"/>
        <v>0</v>
      </c>
      <c r="K38" s="64">
        <f>K29+K36-K37</f>
        <v>0</v>
      </c>
      <c r="L38" s="51"/>
    </row>
    <row r="39" spans="2:14" ht="15" customHeight="1" x14ac:dyDescent="0.25"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51"/>
      <c r="N39" s="66"/>
    </row>
    <row r="40" spans="2:14" ht="15" customHeight="1" x14ac:dyDescent="0.25"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51"/>
      <c r="N40" s="66"/>
    </row>
    <row r="41" spans="2:14" ht="15" customHeight="1" x14ac:dyDescent="0.25"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51"/>
      <c r="N41" s="66"/>
    </row>
    <row r="42" spans="2:14" ht="15" customHeight="1" x14ac:dyDescent="0.25"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51"/>
      <c r="N42" s="66"/>
    </row>
    <row r="43" spans="2:14" ht="15" customHeight="1" x14ac:dyDescent="0.25"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51"/>
      <c r="N43" s="66"/>
    </row>
    <row r="44" spans="2:14" x14ac:dyDescent="0.25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51"/>
    </row>
    <row r="45" spans="2:14" ht="18" customHeight="1" x14ac:dyDescent="0.25">
      <c r="B45" s="104" t="s">
        <v>220</v>
      </c>
      <c r="C45" s="104"/>
      <c r="D45" s="104"/>
      <c r="E45" s="104"/>
      <c r="F45" s="104"/>
      <c r="G45" s="104"/>
      <c r="H45" s="104"/>
      <c r="I45" s="104"/>
      <c r="J45" s="104"/>
      <c r="K45" s="104"/>
      <c r="L45" s="51"/>
    </row>
    <row r="46" spans="2:14" ht="18" x14ac:dyDescent="0.25">
      <c r="B46" s="78"/>
      <c r="C46" s="78"/>
      <c r="D46" s="78"/>
      <c r="E46" s="78"/>
      <c r="F46" s="78"/>
      <c r="G46" s="67"/>
      <c r="H46" s="67"/>
      <c r="I46" s="68"/>
      <c r="J46" s="68"/>
      <c r="K46" s="68"/>
      <c r="L46" s="51"/>
    </row>
    <row r="47" spans="2:14" ht="21.75" customHeight="1" x14ac:dyDescent="0.25">
      <c r="B47" s="116" t="s">
        <v>227</v>
      </c>
      <c r="C47" s="117"/>
      <c r="D47" s="117"/>
      <c r="E47" s="117"/>
      <c r="F47" s="117"/>
      <c r="G47" s="80" t="s">
        <v>237</v>
      </c>
      <c r="H47" s="80" t="s">
        <v>233</v>
      </c>
      <c r="I47" s="80" t="s">
        <v>235</v>
      </c>
      <c r="J47" s="80" t="s">
        <v>234</v>
      </c>
      <c r="K47" s="80" t="s">
        <v>236</v>
      </c>
      <c r="L47" s="51"/>
    </row>
    <row r="48" spans="2:14" x14ac:dyDescent="0.25">
      <c r="B48" s="100">
        <v>1</v>
      </c>
      <c r="C48" s="101"/>
      <c r="D48" s="101"/>
      <c r="E48" s="101"/>
      <c r="F48" s="102"/>
      <c r="G48" s="71">
        <v>2</v>
      </c>
      <c r="H48" s="70">
        <v>3</v>
      </c>
      <c r="I48" s="70">
        <v>4</v>
      </c>
      <c r="J48" s="70">
        <v>5</v>
      </c>
      <c r="K48" s="70">
        <v>6</v>
      </c>
      <c r="L48" s="51"/>
    </row>
    <row r="49" spans="2:12" x14ac:dyDescent="0.25">
      <c r="B49" s="96" t="s">
        <v>231</v>
      </c>
      <c r="C49" s="98"/>
      <c r="D49" s="98"/>
      <c r="E49" s="98"/>
      <c r="F49" s="99"/>
      <c r="G49" s="63">
        <v>-2609040.94</v>
      </c>
      <c r="H49" s="63">
        <v>-3985275</v>
      </c>
      <c r="I49" s="63">
        <v>-3115595</v>
      </c>
      <c r="J49" s="63">
        <f>I52</f>
        <v>-1596300</v>
      </c>
      <c r="K49" s="63">
        <f>J52</f>
        <v>-657769</v>
      </c>
      <c r="L49" s="51"/>
    </row>
    <row r="50" spans="2:12" ht="27.75" customHeight="1" x14ac:dyDescent="0.25">
      <c r="B50" s="115" t="s">
        <v>229</v>
      </c>
      <c r="C50" s="97"/>
      <c r="D50" s="97"/>
      <c r="E50" s="97"/>
      <c r="F50" s="97"/>
      <c r="G50" s="63">
        <v>0</v>
      </c>
      <c r="H50" s="63">
        <v>869680</v>
      </c>
      <c r="I50" s="63">
        <f>I29</f>
        <v>1519295</v>
      </c>
      <c r="J50" s="63">
        <f>J29</f>
        <v>938531</v>
      </c>
      <c r="K50" s="63">
        <f>K29</f>
        <v>938531</v>
      </c>
      <c r="L50" s="51"/>
    </row>
    <row r="51" spans="2:12" ht="24" customHeight="1" x14ac:dyDescent="0.25">
      <c r="B51" s="96" t="s">
        <v>230</v>
      </c>
      <c r="C51" s="98"/>
      <c r="D51" s="98"/>
      <c r="E51" s="98"/>
      <c r="F51" s="99"/>
      <c r="G51" s="63">
        <v>-1376233.7699999996</v>
      </c>
      <c r="H51" s="63">
        <v>0</v>
      </c>
      <c r="I51" s="63">
        <v>0</v>
      </c>
      <c r="J51" s="63">
        <v>0</v>
      </c>
      <c r="K51" s="63">
        <v>0</v>
      </c>
      <c r="L51" s="51"/>
    </row>
    <row r="52" spans="2:12" x14ac:dyDescent="0.25">
      <c r="B52" s="107" t="s">
        <v>219</v>
      </c>
      <c r="C52" s="108"/>
      <c r="D52" s="108"/>
      <c r="E52" s="108"/>
      <c r="F52" s="108"/>
      <c r="G52" s="64">
        <f>G49+G51+G50</f>
        <v>-3985274.7099999995</v>
      </c>
      <c r="H52" s="64">
        <f>H49+H50+H51</f>
        <v>-3115595</v>
      </c>
      <c r="I52" s="64">
        <f>I49+I50+I51</f>
        <v>-1596300</v>
      </c>
      <c r="J52" s="64">
        <f>J49+J50+J51</f>
        <v>-657769</v>
      </c>
      <c r="K52" s="64">
        <f>K49+K50+K51</f>
        <v>280762</v>
      </c>
      <c r="L52" s="51"/>
    </row>
  </sheetData>
  <mergeCells count="37">
    <mergeCell ref="B30:J30"/>
    <mergeCell ref="B38:F38"/>
    <mergeCell ref="B34:F34"/>
    <mergeCell ref="B35:F35"/>
    <mergeCell ref="B36:F36"/>
    <mergeCell ref="B37:F37"/>
    <mergeCell ref="B32:K32"/>
    <mergeCell ref="B51:F51"/>
    <mergeCell ref="B52:F52"/>
    <mergeCell ref="B47:F47"/>
    <mergeCell ref="B48:F48"/>
    <mergeCell ref="B49:F49"/>
    <mergeCell ref="B50:F50"/>
    <mergeCell ref="B45:K45"/>
    <mergeCell ref="B1:I1"/>
    <mergeCell ref="B2:I2"/>
    <mergeCell ref="B3:I3"/>
    <mergeCell ref="B20:F20"/>
    <mergeCell ref="B8:D8"/>
    <mergeCell ref="B16:F16"/>
    <mergeCell ref="B14:F14"/>
    <mergeCell ref="B15:F15"/>
    <mergeCell ref="B11:F11"/>
    <mergeCell ref="B12:F12"/>
    <mergeCell ref="B13:F13"/>
    <mergeCell ref="B9:K9"/>
    <mergeCell ref="B7:K7"/>
    <mergeCell ref="B18:F18"/>
    <mergeCell ref="B19:F19"/>
    <mergeCell ref="B5:K5"/>
    <mergeCell ref="B29:F29"/>
    <mergeCell ref="B24:F24"/>
    <mergeCell ref="B27:F27"/>
    <mergeCell ref="B28:F28"/>
    <mergeCell ref="B26:F26"/>
    <mergeCell ref="B25:F25"/>
    <mergeCell ref="B22:K22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 scaleWithDoc="0" alignWithMargins="0">
    <oddFooter>&amp;C &amp;P od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129"/>
  <sheetViews>
    <sheetView topLeftCell="A35" zoomScale="85" zoomScaleNormal="85" workbookViewId="0">
      <selection activeCell="H57" sqref="H5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9" width="25.28515625" customWidth="1"/>
    <col min="10" max="10" width="27.42578125" customWidth="1"/>
    <col min="11" max="11" width="28.7109375" customWidth="1"/>
    <col min="12" max="12" width="12.7109375" bestFit="1" customWidth="1"/>
  </cols>
  <sheetData>
    <row r="1" spans="2:13" ht="15.75" x14ac:dyDescent="0.25">
      <c r="B1" s="105" t="s">
        <v>43</v>
      </c>
      <c r="C1" s="105"/>
      <c r="D1" s="105"/>
      <c r="E1" s="105"/>
      <c r="F1" s="105"/>
      <c r="G1" s="105"/>
      <c r="H1" s="105"/>
      <c r="I1" s="105"/>
    </row>
    <row r="2" spans="2:13" ht="18" x14ac:dyDescent="0.25">
      <c r="B2" s="106" t="s">
        <v>44</v>
      </c>
      <c r="C2" s="106"/>
      <c r="D2" s="106"/>
      <c r="E2" s="106"/>
      <c r="F2" s="106"/>
      <c r="G2" s="106"/>
      <c r="H2" s="106"/>
      <c r="I2" s="106"/>
    </row>
    <row r="3" spans="2:13" ht="18" x14ac:dyDescent="0.25">
      <c r="B3" s="106" t="s">
        <v>245</v>
      </c>
      <c r="C3" s="106"/>
      <c r="D3" s="106"/>
      <c r="E3" s="106"/>
      <c r="F3" s="106"/>
      <c r="G3" s="106"/>
      <c r="H3" s="106"/>
      <c r="I3" s="106"/>
    </row>
    <row r="4" spans="2:13" ht="18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3" ht="18" customHeight="1" x14ac:dyDescent="0.25">
      <c r="B5" s="90" t="s">
        <v>196</v>
      </c>
      <c r="C5" s="90"/>
      <c r="D5" s="90"/>
      <c r="E5" s="90"/>
      <c r="F5" s="90"/>
      <c r="G5" s="90"/>
      <c r="H5" s="90"/>
      <c r="I5" s="90"/>
      <c r="J5" s="90"/>
      <c r="K5" s="90"/>
    </row>
    <row r="6" spans="2:13" ht="18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2:13" ht="15.75" customHeight="1" x14ac:dyDescent="0.25">
      <c r="B7" s="90"/>
      <c r="C7" s="90"/>
      <c r="D7" s="90"/>
      <c r="E7" s="90"/>
      <c r="F7" s="90"/>
      <c r="G7" s="90"/>
      <c r="H7" s="90"/>
      <c r="I7" s="90"/>
    </row>
    <row r="8" spans="2:13" ht="18" x14ac:dyDescent="0.25">
      <c r="B8" s="1"/>
      <c r="C8" s="1"/>
      <c r="D8" s="1"/>
      <c r="E8" s="1"/>
      <c r="F8" s="1"/>
      <c r="G8" s="1"/>
      <c r="H8" s="1"/>
      <c r="I8" s="1"/>
      <c r="J8" s="1"/>
      <c r="K8" s="1"/>
    </row>
    <row r="9" spans="2:13" ht="18" customHeight="1" x14ac:dyDescent="0.25">
      <c r="B9" s="90" t="s">
        <v>197</v>
      </c>
      <c r="C9" s="90"/>
      <c r="D9" s="90"/>
      <c r="E9" s="90"/>
      <c r="F9" s="90"/>
      <c r="G9" s="90"/>
      <c r="H9" s="90"/>
      <c r="I9" s="90"/>
      <c r="J9" s="90"/>
      <c r="K9" s="90"/>
    </row>
    <row r="10" spans="2:13" ht="18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2:13" ht="15.75" customHeight="1" x14ac:dyDescent="0.25">
      <c r="B11" s="90"/>
      <c r="C11" s="90"/>
      <c r="D11" s="90"/>
      <c r="E11" s="90"/>
      <c r="F11" s="90"/>
      <c r="G11" s="90"/>
      <c r="H11" s="90"/>
      <c r="I11" s="90"/>
    </row>
    <row r="12" spans="2:13" ht="21" customHeight="1" x14ac:dyDescent="0.25">
      <c r="B12" s="119" t="s">
        <v>7</v>
      </c>
      <c r="C12" s="120"/>
      <c r="D12" s="120"/>
      <c r="E12" s="120"/>
      <c r="F12" s="121"/>
      <c r="G12" s="31" t="s">
        <v>237</v>
      </c>
      <c r="H12" s="31" t="s">
        <v>233</v>
      </c>
      <c r="I12" s="31" t="s">
        <v>235</v>
      </c>
      <c r="J12" s="31" t="s">
        <v>234</v>
      </c>
      <c r="K12" s="31" t="s">
        <v>236</v>
      </c>
    </row>
    <row r="13" spans="2:13" ht="16.5" customHeight="1" x14ac:dyDescent="0.25">
      <c r="B13" s="119">
        <v>1</v>
      </c>
      <c r="C13" s="120"/>
      <c r="D13" s="120"/>
      <c r="E13" s="120"/>
      <c r="F13" s="121"/>
      <c r="G13" s="31">
        <v>2</v>
      </c>
      <c r="H13" s="31">
        <v>3</v>
      </c>
      <c r="I13" s="31">
        <v>4</v>
      </c>
      <c r="J13" s="31">
        <v>5</v>
      </c>
      <c r="K13" s="31">
        <v>6</v>
      </c>
    </row>
    <row r="14" spans="2:13" ht="74.25" x14ac:dyDescent="0.25">
      <c r="B14" s="34" t="s">
        <v>46</v>
      </c>
      <c r="C14" s="34" t="s">
        <v>47</v>
      </c>
      <c r="D14" s="34" t="s">
        <v>48</v>
      </c>
      <c r="E14" s="34" t="s">
        <v>49</v>
      </c>
      <c r="F14" s="6" t="s">
        <v>17</v>
      </c>
      <c r="G14" s="35">
        <f>G15+G46</f>
        <v>11158017.59</v>
      </c>
      <c r="H14" s="35">
        <f>H15+H46</f>
        <v>17656513</v>
      </c>
      <c r="I14" s="61">
        <f>I15+I46</f>
        <v>18468847</v>
      </c>
      <c r="J14" s="61">
        <f>J15+J46</f>
        <v>16743614</v>
      </c>
      <c r="K14" s="61">
        <f>K15+K46</f>
        <v>16708614</v>
      </c>
      <c r="L14" s="51"/>
      <c r="M14" s="51"/>
    </row>
    <row r="15" spans="2:13" ht="15.75" customHeight="1" x14ac:dyDescent="0.25">
      <c r="B15" s="6">
        <v>6</v>
      </c>
      <c r="C15" s="6"/>
      <c r="D15" s="6"/>
      <c r="E15" s="6"/>
      <c r="F15" s="6" t="s">
        <v>2</v>
      </c>
      <c r="G15" s="36">
        <f>G16+G24+G27+G30+G36+G43</f>
        <v>11148930.07</v>
      </c>
      <c r="H15" s="36">
        <f>H16+H24+H27+H30+H36+H43</f>
        <v>17653013</v>
      </c>
      <c r="I15" s="33">
        <f>I16+I24+I27+I30+I36+I43</f>
        <v>18466347</v>
      </c>
      <c r="J15" s="33">
        <f>J16+J24+J27+J30+J36+J43</f>
        <v>16741039</v>
      </c>
      <c r="K15" s="33">
        <f>K16+K24+K27+K30+K36+K43</f>
        <v>16706039</v>
      </c>
      <c r="L15" s="51"/>
    </row>
    <row r="16" spans="2:13" ht="25.5" x14ac:dyDescent="0.25">
      <c r="B16" s="6"/>
      <c r="C16" s="10">
        <v>63</v>
      </c>
      <c r="D16" s="10"/>
      <c r="E16" s="10"/>
      <c r="F16" s="10" t="s">
        <v>18</v>
      </c>
      <c r="G16" s="37">
        <f>G17+G19+G21</f>
        <v>65934.899999999994</v>
      </c>
      <c r="H16" s="37">
        <f t="shared" ref="H16" si="0">H17+H19+H21</f>
        <v>2397200</v>
      </c>
      <c r="I16" s="37">
        <f t="shared" ref="I16:K16" si="1">I17+I19+I21</f>
        <v>2414827</v>
      </c>
      <c r="J16" s="37">
        <f t="shared" si="1"/>
        <v>101600</v>
      </c>
      <c r="K16" s="37">
        <f t="shared" si="1"/>
        <v>66600</v>
      </c>
      <c r="L16" s="51"/>
    </row>
    <row r="17" spans="2:12" x14ac:dyDescent="0.25">
      <c r="B17" s="6"/>
      <c r="C17" s="10"/>
      <c r="D17" s="10">
        <v>634</v>
      </c>
      <c r="E17" s="10"/>
      <c r="F17" s="10" t="s">
        <v>185</v>
      </c>
      <c r="G17" s="37">
        <f>G18</f>
        <v>65934.899999999994</v>
      </c>
      <c r="H17" s="40">
        <f t="shared" ref="H17:K17" si="2">H18</f>
        <v>98000</v>
      </c>
      <c r="I17" s="40">
        <f t="shared" si="2"/>
        <v>20000</v>
      </c>
      <c r="J17" s="40">
        <f t="shared" si="2"/>
        <v>20600</v>
      </c>
      <c r="K17" s="40">
        <f t="shared" si="2"/>
        <v>20600</v>
      </c>
      <c r="L17" s="51"/>
    </row>
    <row r="18" spans="2:12" x14ac:dyDescent="0.25">
      <c r="B18" s="7"/>
      <c r="C18" s="7"/>
      <c r="D18" s="7"/>
      <c r="E18" s="7">
        <v>6341</v>
      </c>
      <c r="F18" s="7" t="s">
        <v>185</v>
      </c>
      <c r="G18" s="55">
        <v>65934.899999999994</v>
      </c>
      <c r="H18" s="40">
        <v>98000</v>
      </c>
      <c r="I18" s="40">
        <v>20000</v>
      </c>
      <c r="J18" s="40">
        <v>20600</v>
      </c>
      <c r="K18" s="40">
        <v>20600</v>
      </c>
      <c r="L18" s="51"/>
    </row>
    <row r="19" spans="2:12" ht="25.5" x14ac:dyDescent="0.25">
      <c r="B19" s="7"/>
      <c r="C19" s="7"/>
      <c r="D19" s="7">
        <v>636</v>
      </c>
      <c r="E19" s="7"/>
      <c r="F19" s="22" t="s">
        <v>50</v>
      </c>
      <c r="G19" s="37">
        <f>G20</f>
        <v>0</v>
      </c>
      <c r="H19" s="40">
        <f t="shared" ref="H19:K19" si="3">H20</f>
        <v>0</v>
      </c>
      <c r="I19" s="40">
        <f t="shared" si="3"/>
        <v>0</v>
      </c>
      <c r="J19" s="40">
        <f t="shared" si="3"/>
        <v>0</v>
      </c>
      <c r="K19" s="40">
        <f t="shared" si="3"/>
        <v>0</v>
      </c>
      <c r="L19" s="51"/>
    </row>
    <row r="20" spans="2:12" ht="25.5" x14ac:dyDescent="0.25">
      <c r="B20" s="7"/>
      <c r="C20" s="7"/>
      <c r="D20" s="7"/>
      <c r="E20" s="7">
        <v>6362</v>
      </c>
      <c r="F20" s="22" t="s">
        <v>51</v>
      </c>
      <c r="G20" s="55">
        <v>0</v>
      </c>
      <c r="H20" s="40">
        <v>0</v>
      </c>
      <c r="I20" s="40">
        <v>0</v>
      </c>
      <c r="J20" s="40">
        <v>0</v>
      </c>
      <c r="K20" s="40">
        <v>0</v>
      </c>
      <c r="L20" s="51"/>
    </row>
    <row r="21" spans="2:12" ht="25.5" x14ac:dyDescent="0.25">
      <c r="B21" s="7"/>
      <c r="C21" s="7"/>
      <c r="D21" s="7">
        <v>638</v>
      </c>
      <c r="E21" s="7"/>
      <c r="F21" s="22" t="s">
        <v>223</v>
      </c>
      <c r="G21" s="37">
        <f>G23</f>
        <v>0</v>
      </c>
      <c r="H21" s="40">
        <f>H23+H22</f>
        <v>2299200</v>
      </c>
      <c r="I21" s="40">
        <f>I23+I22</f>
        <v>2394827</v>
      </c>
      <c r="J21" s="40">
        <f>J23+J22</f>
        <v>81000</v>
      </c>
      <c r="K21" s="40">
        <f>K23+K22</f>
        <v>46000</v>
      </c>
      <c r="L21" s="51"/>
    </row>
    <row r="22" spans="2:12" ht="25.5" x14ac:dyDescent="0.25">
      <c r="B22" s="7"/>
      <c r="C22" s="7"/>
      <c r="D22" s="7"/>
      <c r="E22" s="7">
        <v>6381</v>
      </c>
      <c r="F22" s="22" t="s">
        <v>224</v>
      </c>
      <c r="G22" s="37">
        <v>0</v>
      </c>
      <c r="H22" s="40">
        <v>344161</v>
      </c>
      <c r="I22" s="40">
        <v>143400</v>
      </c>
      <c r="J22" s="40">
        <v>81000</v>
      </c>
      <c r="K22" s="40">
        <v>46000</v>
      </c>
      <c r="L22" s="51"/>
    </row>
    <row r="23" spans="2:12" ht="25.5" x14ac:dyDescent="0.25">
      <c r="B23" s="7"/>
      <c r="C23" s="7"/>
      <c r="D23" s="8"/>
      <c r="E23" s="8">
        <v>6382</v>
      </c>
      <c r="F23" s="22" t="s">
        <v>225</v>
      </c>
      <c r="G23" s="55">
        <v>0</v>
      </c>
      <c r="H23" s="37">
        <v>1955039</v>
      </c>
      <c r="I23" s="37">
        <v>2251427</v>
      </c>
      <c r="J23" s="37">
        <v>0</v>
      </c>
      <c r="K23" s="37">
        <v>0</v>
      </c>
      <c r="L23" s="51"/>
    </row>
    <row r="24" spans="2:12" s="26" customFormat="1" x14ac:dyDescent="0.25">
      <c r="B24" s="7"/>
      <c r="C24" s="7">
        <v>64</v>
      </c>
      <c r="D24" s="8"/>
      <c r="E24" s="8"/>
      <c r="F24" s="7" t="s">
        <v>52</v>
      </c>
      <c r="G24" s="37">
        <v>0</v>
      </c>
      <c r="H24" s="40">
        <f t="shared" ref="H24:K25" si="4">H25</f>
        <v>100</v>
      </c>
      <c r="I24" s="40">
        <f t="shared" si="4"/>
        <v>100</v>
      </c>
      <c r="J24" s="40">
        <f t="shared" si="4"/>
        <v>103</v>
      </c>
      <c r="K24" s="40">
        <f t="shared" si="4"/>
        <v>103</v>
      </c>
      <c r="L24" s="51"/>
    </row>
    <row r="25" spans="2:12" x14ac:dyDescent="0.25">
      <c r="B25" s="7"/>
      <c r="C25" s="7"/>
      <c r="D25" s="8">
        <v>641</v>
      </c>
      <c r="E25" s="8"/>
      <c r="F25" s="7" t="s">
        <v>53</v>
      </c>
      <c r="G25" s="37">
        <f>G26</f>
        <v>0</v>
      </c>
      <c r="H25" s="40">
        <f t="shared" si="4"/>
        <v>100</v>
      </c>
      <c r="I25" s="40">
        <f t="shared" si="4"/>
        <v>100</v>
      </c>
      <c r="J25" s="40">
        <f t="shared" si="4"/>
        <v>103</v>
      </c>
      <c r="K25" s="40">
        <f t="shared" si="4"/>
        <v>103</v>
      </c>
      <c r="L25" s="51"/>
    </row>
    <row r="26" spans="2:12" x14ac:dyDescent="0.25">
      <c r="B26" s="7"/>
      <c r="C26" s="7"/>
      <c r="D26" s="8">
        <v>6413</v>
      </c>
      <c r="E26" s="8"/>
      <c r="F26" s="7" t="s">
        <v>54</v>
      </c>
      <c r="G26" s="55">
        <v>0</v>
      </c>
      <c r="H26" s="37">
        <v>100</v>
      </c>
      <c r="I26" s="37">
        <v>100</v>
      </c>
      <c r="J26" s="37">
        <v>103</v>
      </c>
      <c r="K26" s="37">
        <v>103</v>
      </c>
      <c r="L26" s="51"/>
    </row>
    <row r="27" spans="2:12" ht="25.5" x14ac:dyDescent="0.25">
      <c r="B27" s="7"/>
      <c r="C27" s="7">
        <v>65</v>
      </c>
      <c r="D27" s="8"/>
      <c r="E27" s="8"/>
      <c r="F27" s="22" t="s">
        <v>55</v>
      </c>
      <c r="G27" s="37">
        <f>G28</f>
        <v>267706.75</v>
      </c>
      <c r="H27" s="40">
        <f t="shared" ref="H27:K28" si="5">H28</f>
        <v>273950</v>
      </c>
      <c r="I27" s="40">
        <f t="shared" si="5"/>
        <v>297500</v>
      </c>
      <c r="J27" s="40">
        <f t="shared" si="5"/>
        <v>297650</v>
      </c>
      <c r="K27" s="40">
        <f t="shared" si="5"/>
        <v>297650</v>
      </c>
      <c r="L27" s="51"/>
    </row>
    <row r="28" spans="2:12" x14ac:dyDescent="0.25">
      <c r="B28" s="7"/>
      <c r="C28" s="7"/>
      <c r="D28" s="8">
        <v>652</v>
      </c>
      <c r="E28" s="8"/>
      <c r="F28" s="22" t="s">
        <v>56</v>
      </c>
      <c r="G28" s="37">
        <f>G29</f>
        <v>267706.75</v>
      </c>
      <c r="H28" s="40">
        <f t="shared" si="5"/>
        <v>273950</v>
      </c>
      <c r="I28" s="40">
        <f t="shared" si="5"/>
        <v>297500</v>
      </c>
      <c r="J28" s="40">
        <f t="shared" si="5"/>
        <v>297650</v>
      </c>
      <c r="K28" s="40">
        <f t="shared" si="5"/>
        <v>297650</v>
      </c>
      <c r="L28" s="51"/>
    </row>
    <row r="29" spans="2:12" x14ac:dyDescent="0.25">
      <c r="B29" s="7"/>
      <c r="C29" s="7"/>
      <c r="D29" s="8"/>
      <c r="E29" s="8">
        <v>6526</v>
      </c>
      <c r="F29" s="7" t="s">
        <v>57</v>
      </c>
      <c r="G29" s="55">
        <v>267706.75</v>
      </c>
      <c r="H29" s="37">
        <v>273950</v>
      </c>
      <c r="I29" s="37">
        <v>297500</v>
      </c>
      <c r="J29" s="37">
        <v>297650</v>
      </c>
      <c r="K29" s="37">
        <v>297650</v>
      </c>
      <c r="L29" s="51"/>
    </row>
    <row r="30" spans="2:12" ht="25.5" x14ac:dyDescent="0.25">
      <c r="B30" s="7"/>
      <c r="C30" s="7">
        <v>66</v>
      </c>
      <c r="D30" s="8"/>
      <c r="E30" s="8"/>
      <c r="F30" s="10" t="s">
        <v>19</v>
      </c>
      <c r="G30" s="37">
        <f>G31</f>
        <v>1230363.07</v>
      </c>
      <c r="H30" s="40">
        <f>H31+H34</f>
        <v>1735251</v>
      </c>
      <c r="I30" s="40">
        <f>I31+I34</f>
        <v>2040373</v>
      </c>
      <c r="J30" s="40">
        <f>J31+J34</f>
        <v>2181605</v>
      </c>
      <c r="K30" s="40">
        <f>K31+K34</f>
        <v>2181605</v>
      </c>
      <c r="L30" s="51"/>
    </row>
    <row r="31" spans="2:12" ht="25.5" x14ac:dyDescent="0.25">
      <c r="B31" s="7"/>
      <c r="C31" s="19"/>
      <c r="D31" s="8">
        <v>661</v>
      </c>
      <c r="E31" s="8"/>
      <c r="F31" s="10" t="s">
        <v>20</v>
      </c>
      <c r="G31" s="37">
        <f>G32+G33</f>
        <v>1230363.07</v>
      </c>
      <c r="H31" s="40">
        <f>H32+H33</f>
        <v>1725251</v>
      </c>
      <c r="I31" s="40">
        <f>I32+I33</f>
        <v>2039373</v>
      </c>
      <c r="J31" s="40">
        <f>J32+J33</f>
        <v>2180575</v>
      </c>
      <c r="K31" s="40">
        <f>K32+K33</f>
        <v>2180575</v>
      </c>
      <c r="L31" s="51"/>
    </row>
    <row r="32" spans="2:12" x14ac:dyDescent="0.25">
      <c r="B32" s="7"/>
      <c r="C32" s="19"/>
      <c r="D32" s="8"/>
      <c r="E32" s="8">
        <v>6614</v>
      </c>
      <c r="F32" s="10" t="s">
        <v>21</v>
      </c>
      <c r="G32" s="55">
        <v>932142.55</v>
      </c>
      <c r="H32" s="37">
        <v>1410000</v>
      </c>
      <c r="I32" s="37">
        <v>1726873</v>
      </c>
      <c r="J32" s="37">
        <v>1830000</v>
      </c>
      <c r="K32" s="37">
        <v>1830000</v>
      </c>
      <c r="L32" s="51"/>
    </row>
    <row r="33" spans="2:12" x14ac:dyDescent="0.25">
      <c r="B33" s="7"/>
      <c r="C33" s="7"/>
      <c r="D33" s="8"/>
      <c r="E33" s="8">
        <v>6615</v>
      </c>
      <c r="F33" s="10" t="s">
        <v>58</v>
      </c>
      <c r="G33" s="55">
        <v>298220.52</v>
      </c>
      <c r="H33" s="37">
        <v>315251</v>
      </c>
      <c r="I33" s="37">
        <v>312500</v>
      </c>
      <c r="J33" s="37">
        <v>350575</v>
      </c>
      <c r="K33" s="37">
        <v>350575</v>
      </c>
      <c r="L33" s="51"/>
    </row>
    <row r="34" spans="2:12" ht="25.5" x14ac:dyDescent="0.25">
      <c r="B34" s="7"/>
      <c r="C34" s="7"/>
      <c r="D34" s="8">
        <v>663</v>
      </c>
      <c r="E34" s="8"/>
      <c r="F34" s="10" t="s">
        <v>206</v>
      </c>
      <c r="G34" s="55">
        <f>G35</f>
        <v>0</v>
      </c>
      <c r="H34" s="55">
        <f t="shared" ref="H34:K34" si="6">H35</f>
        <v>10000</v>
      </c>
      <c r="I34" s="55">
        <f t="shared" si="6"/>
        <v>1000</v>
      </c>
      <c r="J34" s="55">
        <f t="shared" si="6"/>
        <v>1030</v>
      </c>
      <c r="K34" s="55">
        <f t="shared" si="6"/>
        <v>1030</v>
      </c>
      <c r="L34" s="51"/>
    </row>
    <row r="35" spans="2:12" ht="25.5" x14ac:dyDescent="0.25">
      <c r="B35" s="7"/>
      <c r="C35" s="7"/>
      <c r="D35" s="8"/>
      <c r="E35" s="8">
        <v>6632</v>
      </c>
      <c r="F35" s="10" t="s">
        <v>207</v>
      </c>
      <c r="G35" s="55">
        <v>0</v>
      </c>
      <c r="H35" s="37">
        <v>10000</v>
      </c>
      <c r="I35" s="37">
        <v>1000</v>
      </c>
      <c r="J35" s="37">
        <v>1030</v>
      </c>
      <c r="K35" s="37">
        <v>1030</v>
      </c>
      <c r="L35" s="51"/>
    </row>
    <row r="36" spans="2:12" ht="25.5" x14ac:dyDescent="0.25">
      <c r="B36" s="7"/>
      <c r="C36" s="7">
        <v>67</v>
      </c>
      <c r="D36" s="8"/>
      <c r="E36" s="8"/>
      <c r="F36" s="10" t="s">
        <v>59</v>
      </c>
      <c r="G36" s="37">
        <f>G37+G41</f>
        <v>9461731.6600000001</v>
      </c>
      <c r="H36" s="40">
        <f t="shared" ref="H36" si="7">H37+H41</f>
        <v>13066512</v>
      </c>
      <c r="I36" s="40">
        <f t="shared" ref="I36:J36" si="8">I37+I41</f>
        <v>13513547</v>
      </c>
      <c r="J36" s="40">
        <f t="shared" si="8"/>
        <v>13867031</v>
      </c>
      <c r="K36" s="40">
        <f t="shared" ref="K36" si="9">K37+K41</f>
        <v>13867031</v>
      </c>
      <c r="L36" s="51"/>
    </row>
    <row r="37" spans="2:12" ht="25.5" x14ac:dyDescent="0.25">
      <c r="B37" s="7"/>
      <c r="C37" s="7"/>
      <c r="D37" s="8">
        <v>671</v>
      </c>
      <c r="E37" s="8"/>
      <c r="F37" s="10" t="s">
        <v>60</v>
      </c>
      <c r="G37" s="37">
        <f>G38+G39+G40</f>
        <v>960412</v>
      </c>
      <c r="H37" s="40">
        <f t="shared" ref="H37" si="10">H38+H39+H40</f>
        <v>864384</v>
      </c>
      <c r="I37" s="40">
        <f t="shared" ref="I37:J37" si="11">I38+I39+I40</f>
        <v>801664</v>
      </c>
      <c r="J37" s="40">
        <f t="shared" si="11"/>
        <v>801664</v>
      </c>
      <c r="K37" s="40">
        <f t="shared" ref="K37" si="12">K38+K39+K40</f>
        <v>801664</v>
      </c>
      <c r="L37" s="51"/>
    </row>
    <row r="38" spans="2:12" ht="25.5" x14ac:dyDescent="0.25">
      <c r="B38" s="7"/>
      <c r="C38" s="7"/>
      <c r="D38" s="8"/>
      <c r="E38" s="8">
        <v>6711</v>
      </c>
      <c r="F38" s="10" t="s">
        <v>61</v>
      </c>
      <c r="G38" s="55">
        <v>389575.42</v>
      </c>
      <c r="H38" s="40">
        <v>315263</v>
      </c>
      <c r="I38" s="40">
        <v>223664</v>
      </c>
      <c r="J38" s="40">
        <v>223664</v>
      </c>
      <c r="K38" s="40">
        <v>223664</v>
      </c>
      <c r="L38" s="51"/>
    </row>
    <row r="39" spans="2:12" ht="25.5" x14ac:dyDescent="0.25">
      <c r="B39" s="7"/>
      <c r="C39" s="7"/>
      <c r="D39" s="8"/>
      <c r="E39" s="8">
        <v>6712</v>
      </c>
      <c r="F39" s="10" t="s">
        <v>62</v>
      </c>
      <c r="G39" s="55">
        <v>570836.57999999996</v>
      </c>
      <c r="H39" s="40">
        <v>549121</v>
      </c>
      <c r="I39" s="40">
        <v>578000</v>
      </c>
      <c r="J39" s="40">
        <v>578000</v>
      </c>
      <c r="K39" s="40">
        <v>578000</v>
      </c>
      <c r="L39" s="51"/>
    </row>
    <row r="40" spans="2:12" ht="25.5" x14ac:dyDescent="0.25">
      <c r="B40" s="7"/>
      <c r="C40" s="7"/>
      <c r="D40" s="8"/>
      <c r="E40" s="8">
        <v>6714</v>
      </c>
      <c r="F40" s="10" t="s">
        <v>63</v>
      </c>
      <c r="G40" s="55">
        <v>0</v>
      </c>
      <c r="H40" s="40">
        <v>0</v>
      </c>
      <c r="I40" s="40">
        <v>0</v>
      </c>
      <c r="J40" s="40">
        <v>0</v>
      </c>
      <c r="K40" s="40">
        <v>0</v>
      </c>
      <c r="L40" s="51"/>
    </row>
    <row r="41" spans="2:12" x14ac:dyDescent="0.25">
      <c r="B41" s="7"/>
      <c r="C41" s="7"/>
      <c r="D41" s="8">
        <v>673</v>
      </c>
      <c r="E41" s="8"/>
      <c r="F41" s="10" t="s">
        <v>64</v>
      </c>
      <c r="G41" s="37">
        <f>G42</f>
        <v>8501319.6600000001</v>
      </c>
      <c r="H41" s="40">
        <f t="shared" ref="H41:K41" si="13">H42</f>
        <v>12202128</v>
      </c>
      <c r="I41" s="40">
        <f t="shared" si="13"/>
        <v>12711883</v>
      </c>
      <c r="J41" s="40">
        <f t="shared" si="13"/>
        <v>13065367</v>
      </c>
      <c r="K41" s="40">
        <f t="shared" si="13"/>
        <v>13065367</v>
      </c>
      <c r="L41" s="51"/>
    </row>
    <row r="42" spans="2:12" x14ac:dyDescent="0.25">
      <c r="B42" s="7"/>
      <c r="C42" s="7"/>
      <c r="D42" s="8"/>
      <c r="E42" s="8">
        <v>6731</v>
      </c>
      <c r="F42" s="10" t="s">
        <v>64</v>
      </c>
      <c r="G42" s="55">
        <v>8501319.6600000001</v>
      </c>
      <c r="H42" s="40">
        <v>12202128</v>
      </c>
      <c r="I42" s="40">
        <v>12711883</v>
      </c>
      <c r="J42" s="40">
        <v>13065367</v>
      </c>
      <c r="K42" s="40">
        <v>13065367</v>
      </c>
      <c r="L42" s="51"/>
    </row>
    <row r="43" spans="2:12" x14ac:dyDescent="0.25">
      <c r="B43" s="7"/>
      <c r="C43" s="7">
        <v>68</v>
      </c>
      <c r="D43" s="8"/>
      <c r="E43" s="8"/>
      <c r="F43" s="10" t="s">
        <v>65</v>
      </c>
      <c r="G43" s="37">
        <f>G44</f>
        <v>123193.69</v>
      </c>
      <c r="H43" s="40">
        <f t="shared" ref="H43:K44" si="14">H44</f>
        <v>180000</v>
      </c>
      <c r="I43" s="40">
        <f t="shared" si="14"/>
        <v>200000</v>
      </c>
      <c r="J43" s="40">
        <f t="shared" si="14"/>
        <v>293050</v>
      </c>
      <c r="K43" s="40">
        <f t="shared" si="14"/>
        <v>293050</v>
      </c>
      <c r="L43" s="51"/>
    </row>
    <row r="44" spans="2:12" x14ac:dyDescent="0.25">
      <c r="B44" s="7"/>
      <c r="C44" s="7"/>
      <c r="D44" s="8">
        <v>683</v>
      </c>
      <c r="E44" s="8"/>
      <c r="F44" s="10" t="s">
        <v>66</v>
      </c>
      <c r="G44" s="37">
        <f>G45</f>
        <v>123193.69</v>
      </c>
      <c r="H44" s="40">
        <f t="shared" si="14"/>
        <v>180000</v>
      </c>
      <c r="I44" s="40">
        <f t="shared" si="14"/>
        <v>200000</v>
      </c>
      <c r="J44" s="40">
        <f t="shared" si="14"/>
        <v>293050</v>
      </c>
      <c r="K44" s="40">
        <f t="shared" si="14"/>
        <v>293050</v>
      </c>
      <c r="L44" s="51"/>
    </row>
    <row r="45" spans="2:12" x14ac:dyDescent="0.25">
      <c r="B45" s="7"/>
      <c r="C45" s="7"/>
      <c r="D45" s="8"/>
      <c r="E45" s="8">
        <v>6831</v>
      </c>
      <c r="F45" s="10" t="s">
        <v>66</v>
      </c>
      <c r="G45" s="55">
        <v>123193.69</v>
      </c>
      <c r="H45" s="37">
        <v>180000</v>
      </c>
      <c r="I45" s="37">
        <v>200000</v>
      </c>
      <c r="J45" s="37">
        <v>293050</v>
      </c>
      <c r="K45" s="37">
        <v>293050</v>
      </c>
      <c r="L45" s="51"/>
    </row>
    <row r="46" spans="2:12" x14ac:dyDescent="0.25">
      <c r="B46" s="19">
        <v>7</v>
      </c>
      <c r="C46" s="19"/>
      <c r="D46" s="25"/>
      <c r="E46" s="25"/>
      <c r="F46" s="6" t="s">
        <v>3</v>
      </c>
      <c r="G46" s="36">
        <f>G50+G47</f>
        <v>9087.52</v>
      </c>
      <c r="H46" s="33">
        <f>H50+H47</f>
        <v>3500</v>
      </c>
      <c r="I46" s="33">
        <f>I50+I47</f>
        <v>2500</v>
      </c>
      <c r="J46" s="33">
        <f>J50+J47</f>
        <v>2575</v>
      </c>
      <c r="K46" s="33">
        <f>K50+K47</f>
        <v>2575</v>
      </c>
      <c r="L46" s="51"/>
    </row>
    <row r="47" spans="2:12" ht="25.5" x14ac:dyDescent="0.25">
      <c r="B47" s="19"/>
      <c r="C47" s="7">
        <v>71</v>
      </c>
      <c r="D47" s="25"/>
      <c r="E47" s="25"/>
      <c r="F47" s="10" t="s">
        <v>171</v>
      </c>
      <c r="G47" s="37">
        <f>G48</f>
        <v>600</v>
      </c>
      <c r="H47" s="40">
        <f t="shared" ref="H47:K47" si="15">H48</f>
        <v>0</v>
      </c>
      <c r="I47" s="40">
        <f t="shared" si="15"/>
        <v>0</v>
      </c>
      <c r="J47" s="40">
        <f t="shared" si="15"/>
        <v>0</v>
      </c>
      <c r="K47" s="40">
        <f t="shared" si="15"/>
        <v>0</v>
      </c>
      <c r="L47" s="51"/>
    </row>
    <row r="48" spans="2:12" ht="25.5" x14ac:dyDescent="0.25">
      <c r="B48" s="19"/>
      <c r="C48" s="19"/>
      <c r="D48" s="8">
        <v>711</v>
      </c>
      <c r="E48" s="8"/>
      <c r="F48" s="10" t="s">
        <v>172</v>
      </c>
      <c r="G48" s="37">
        <f>G49</f>
        <v>600</v>
      </c>
      <c r="H48" s="40">
        <f t="shared" ref="H48:K48" si="16">H49</f>
        <v>0</v>
      </c>
      <c r="I48" s="40">
        <f t="shared" si="16"/>
        <v>0</v>
      </c>
      <c r="J48" s="40">
        <f t="shared" si="16"/>
        <v>0</v>
      </c>
      <c r="K48" s="40">
        <f t="shared" si="16"/>
        <v>0</v>
      </c>
      <c r="L48" s="51"/>
    </row>
    <row r="49" spans="2:12" x14ac:dyDescent="0.25">
      <c r="B49" s="19"/>
      <c r="C49" s="19"/>
      <c r="D49" s="8"/>
      <c r="E49" s="8">
        <v>7111</v>
      </c>
      <c r="F49" s="10" t="s">
        <v>173</v>
      </c>
      <c r="G49" s="37">
        <v>600</v>
      </c>
      <c r="H49" s="37">
        <v>0</v>
      </c>
      <c r="I49" s="37">
        <v>0</v>
      </c>
      <c r="J49" s="37">
        <v>0</v>
      </c>
      <c r="K49" s="37">
        <v>0</v>
      </c>
      <c r="L49" s="51"/>
    </row>
    <row r="50" spans="2:12" x14ac:dyDescent="0.25">
      <c r="B50" s="7"/>
      <c r="C50" s="7">
        <v>72</v>
      </c>
      <c r="D50" s="8"/>
      <c r="E50" s="8"/>
      <c r="F50" s="22" t="s">
        <v>23</v>
      </c>
      <c r="G50" s="37">
        <f>G51</f>
        <v>8487.52</v>
      </c>
      <c r="H50" s="40">
        <f>H51</f>
        <v>3500</v>
      </c>
      <c r="I50" s="40">
        <f>I51</f>
        <v>2500</v>
      </c>
      <c r="J50" s="40">
        <f>J51</f>
        <v>2575</v>
      </c>
      <c r="K50" s="40">
        <f>K51</f>
        <v>2575</v>
      </c>
      <c r="L50" s="51"/>
    </row>
    <row r="51" spans="2:12" x14ac:dyDescent="0.25">
      <c r="B51" s="7"/>
      <c r="C51" s="7"/>
      <c r="D51" s="7">
        <v>721</v>
      </c>
      <c r="E51" s="7"/>
      <c r="F51" s="22" t="s">
        <v>24</v>
      </c>
      <c r="G51" s="37">
        <f>G52+G53</f>
        <v>8487.52</v>
      </c>
      <c r="H51" s="40">
        <f t="shared" ref="H51" si="17">H52+H53</f>
        <v>3500</v>
      </c>
      <c r="I51" s="40">
        <f t="shared" ref="I51:J51" si="18">I52+I53</f>
        <v>2500</v>
      </c>
      <c r="J51" s="40">
        <f t="shared" si="18"/>
        <v>2575</v>
      </c>
      <c r="K51" s="40">
        <f t="shared" ref="K51" si="19">K52+K53</f>
        <v>2575</v>
      </c>
      <c r="L51" s="51"/>
    </row>
    <row r="52" spans="2:12" x14ac:dyDescent="0.25">
      <c r="B52" s="7"/>
      <c r="C52" s="7"/>
      <c r="D52" s="7"/>
      <c r="E52" s="7">
        <v>7211</v>
      </c>
      <c r="F52" s="22" t="s">
        <v>25</v>
      </c>
      <c r="G52" s="55">
        <v>57.52</v>
      </c>
      <c r="H52" s="37">
        <v>2100</v>
      </c>
      <c r="I52" s="37">
        <v>1500</v>
      </c>
      <c r="J52" s="37">
        <v>1545</v>
      </c>
      <c r="K52" s="37">
        <v>1545</v>
      </c>
      <c r="L52" s="51"/>
    </row>
    <row r="53" spans="2:12" x14ac:dyDescent="0.25">
      <c r="B53" s="7"/>
      <c r="C53" s="7"/>
      <c r="D53" s="7"/>
      <c r="E53" s="7">
        <v>7231</v>
      </c>
      <c r="F53" s="22" t="s">
        <v>67</v>
      </c>
      <c r="G53" s="37">
        <v>8430</v>
      </c>
      <c r="H53" s="40">
        <v>1400</v>
      </c>
      <c r="I53" s="40">
        <v>1000</v>
      </c>
      <c r="J53" s="40">
        <v>1030</v>
      </c>
      <c r="K53" s="40">
        <v>1030</v>
      </c>
      <c r="L53" s="51"/>
    </row>
    <row r="54" spans="2:12" ht="15.75" customHeight="1" x14ac:dyDescent="0.25">
      <c r="B54" s="1"/>
      <c r="C54" s="1"/>
      <c r="D54" s="1"/>
      <c r="E54" s="1"/>
      <c r="F54" s="1"/>
      <c r="G54" s="52"/>
      <c r="H54" s="52"/>
      <c r="I54" s="52"/>
      <c r="J54" s="52"/>
      <c r="K54" s="52"/>
    </row>
    <row r="55" spans="2:12" ht="18.75" customHeight="1" x14ac:dyDescent="0.25">
      <c r="B55" s="119" t="s">
        <v>7</v>
      </c>
      <c r="C55" s="120"/>
      <c r="D55" s="120"/>
      <c r="E55" s="120"/>
      <c r="F55" s="121"/>
      <c r="G55" s="31" t="s">
        <v>237</v>
      </c>
      <c r="H55" s="31" t="s">
        <v>233</v>
      </c>
      <c r="I55" s="31" t="s">
        <v>235</v>
      </c>
      <c r="J55" s="31" t="s">
        <v>234</v>
      </c>
      <c r="K55" s="31" t="s">
        <v>236</v>
      </c>
    </row>
    <row r="56" spans="2:12" ht="12.75" customHeight="1" x14ac:dyDescent="0.25">
      <c r="B56" s="119">
        <v>1</v>
      </c>
      <c r="C56" s="120"/>
      <c r="D56" s="120"/>
      <c r="E56" s="120"/>
      <c r="F56" s="121"/>
      <c r="G56" s="31">
        <v>2</v>
      </c>
      <c r="H56" s="31">
        <v>3</v>
      </c>
      <c r="I56" s="31">
        <v>4</v>
      </c>
      <c r="J56" s="31">
        <v>5</v>
      </c>
      <c r="K56" s="31">
        <v>6</v>
      </c>
    </row>
    <row r="57" spans="2:12" ht="74.25" x14ac:dyDescent="0.25">
      <c r="B57" s="34" t="s">
        <v>46</v>
      </c>
      <c r="C57" s="34" t="s">
        <v>47</v>
      </c>
      <c r="D57" s="34" t="s">
        <v>48</v>
      </c>
      <c r="E57" s="34" t="s">
        <v>49</v>
      </c>
      <c r="F57" s="6" t="s">
        <v>8</v>
      </c>
      <c r="G57" s="35">
        <f>G58+G112</f>
        <v>12534251.359999999</v>
      </c>
      <c r="H57" s="35">
        <f t="shared" ref="H57:K57" si="20">H58+H112</f>
        <v>16786833</v>
      </c>
      <c r="I57" s="35">
        <f t="shared" si="20"/>
        <v>17430314</v>
      </c>
      <c r="J57" s="35">
        <f t="shared" si="20"/>
        <v>15705083</v>
      </c>
      <c r="K57" s="35">
        <f t="shared" si="20"/>
        <v>15670083</v>
      </c>
      <c r="L57" s="51"/>
    </row>
    <row r="58" spans="2:12" x14ac:dyDescent="0.25">
      <c r="B58" s="6">
        <v>3</v>
      </c>
      <c r="C58" s="6"/>
      <c r="D58" s="6"/>
      <c r="E58" s="6"/>
      <c r="F58" s="6" t="s">
        <v>4</v>
      </c>
      <c r="G58" s="36">
        <f>G59+G67+G99+G106</f>
        <v>11950268.129999999</v>
      </c>
      <c r="H58" s="36">
        <f>H59+H67+H99+H106</f>
        <v>14166240</v>
      </c>
      <c r="I58" s="36">
        <f>I59+I67+I99+I106</f>
        <v>14530648</v>
      </c>
      <c r="J58" s="36">
        <f>J59+J67+J99+J106</f>
        <v>15102472</v>
      </c>
      <c r="K58" s="36">
        <f>K59+K67+K99+K106</f>
        <v>15067472</v>
      </c>
      <c r="L58" s="51"/>
    </row>
    <row r="59" spans="2:12" x14ac:dyDescent="0.25">
      <c r="B59" s="6"/>
      <c r="C59" s="10">
        <v>31</v>
      </c>
      <c r="D59" s="10"/>
      <c r="E59" s="10"/>
      <c r="F59" s="10" t="s">
        <v>5</v>
      </c>
      <c r="G59" s="37">
        <f>G60+G63+G65</f>
        <v>7648382.3199999994</v>
      </c>
      <c r="H59" s="40">
        <f t="shared" ref="H59" si="21">H60+H63+H65</f>
        <v>8848230</v>
      </c>
      <c r="I59" s="40">
        <f t="shared" ref="I59:J59" si="22">I60+I63+I65</f>
        <v>8844800</v>
      </c>
      <c r="J59" s="40">
        <f t="shared" si="22"/>
        <v>9138943</v>
      </c>
      <c r="K59" s="40">
        <f t="shared" ref="K59" si="23">K60+K63+K65</f>
        <v>9106443</v>
      </c>
      <c r="L59" s="51"/>
    </row>
    <row r="60" spans="2:12" x14ac:dyDescent="0.25">
      <c r="B60" s="7"/>
      <c r="C60" s="7"/>
      <c r="D60" s="7">
        <v>311</v>
      </c>
      <c r="E60" s="7"/>
      <c r="F60" s="7" t="s">
        <v>26</v>
      </c>
      <c r="G60" s="37">
        <f>G61+G62</f>
        <v>6443368.9799999995</v>
      </c>
      <c r="H60" s="40">
        <f t="shared" ref="H60" si="24">H61+H62</f>
        <v>7446892</v>
      </c>
      <c r="I60" s="40">
        <f t="shared" ref="I60:J60" si="25">I61+I62</f>
        <v>7440000</v>
      </c>
      <c r="J60" s="40">
        <f t="shared" si="25"/>
        <v>7682014</v>
      </c>
      <c r="K60" s="40">
        <f t="shared" ref="K60" si="26">K61+K62</f>
        <v>7654114</v>
      </c>
      <c r="L60" s="51"/>
    </row>
    <row r="61" spans="2:12" x14ac:dyDescent="0.25">
      <c r="B61" s="7"/>
      <c r="C61" s="7"/>
      <c r="D61" s="7"/>
      <c r="E61" s="7">
        <v>3111</v>
      </c>
      <c r="F61" s="7" t="s">
        <v>27</v>
      </c>
      <c r="G61" s="55">
        <v>6057630.5899999999</v>
      </c>
      <c r="H61" s="40">
        <v>6896684</v>
      </c>
      <c r="I61" s="40">
        <v>6900000</v>
      </c>
      <c r="J61" s="40">
        <v>7125814</v>
      </c>
      <c r="K61" s="40">
        <v>7097914</v>
      </c>
      <c r="L61" s="51"/>
    </row>
    <row r="62" spans="2:12" x14ac:dyDescent="0.25">
      <c r="B62" s="7"/>
      <c r="C62" s="7"/>
      <c r="D62" s="7"/>
      <c r="E62" s="7">
        <v>3113</v>
      </c>
      <c r="F62" s="7" t="s">
        <v>68</v>
      </c>
      <c r="G62" s="55">
        <v>385738.39</v>
      </c>
      <c r="H62" s="40">
        <v>550208</v>
      </c>
      <c r="I62" s="40">
        <v>540000</v>
      </c>
      <c r="J62" s="40">
        <v>556200</v>
      </c>
      <c r="K62" s="40">
        <v>556200</v>
      </c>
      <c r="L62" s="51"/>
    </row>
    <row r="63" spans="2:12" x14ac:dyDescent="0.25">
      <c r="B63" s="7"/>
      <c r="C63" s="7"/>
      <c r="D63" s="7">
        <v>312</v>
      </c>
      <c r="E63" s="7"/>
      <c r="F63" s="7" t="s">
        <v>69</v>
      </c>
      <c r="G63" s="37">
        <f>G64</f>
        <v>227438.97</v>
      </c>
      <c r="H63" s="40">
        <f t="shared" ref="H63:K63" si="27">H64</f>
        <v>262800</v>
      </c>
      <c r="I63" s="40">
        <f t="shared" si="27"/>
        <v>254800</v>
      </c>
      <c r="J63" s="40">
        <f t="shared" si="27"/>
        <v>262030</v>
      </c>
      <c r="K63" s="40">
        <f t="shared" si="27"/>
        <v>262030</v>
      </c>
      <c r="L63" s="51"/>
    </row>
    <row r="64" spans="2:12" x14ac:dyDescent="0.25">
      <c r="B64" s="7"/>
      <c r="C64" s="7"/>
      <c r="D64" s="7"/>
      <c r="E64" s="7">
        <v>3121</v>
      </c>
      <c r="F64" s="7" t="s">
        <v>69</v>
      </c>
      <c r="G64" s="55">
        <v>227438.97</v>
      </c>
      <c r="H64" s="40">
        <v>262800</v>
      </c>
      <c r="I64" s="40">
        <v>254800</v>
      </c>
      <c r="J64" s="40">
        <v>262030</v>
      </c>
      <c r="K64" s="40">
        <v>262030</v>
      </c>
      <c r="L64" s="51"/>
    </row>
    <row r="65" spans="2:12" x14ac:dyDescent="0.25">
      <c r="B65" s="7"/>
      <c r="C65" s="7"/>
      <c r="D65" s="7">
        <v>313</v>
      </c>
      <c r="E65" s="7"/>
      <c r="F65" s="7" t="s">
        <v>70</v>
      </c>
      <c r="G65" s="37">
        <f>G66</f>
        <v>977574.37</v>
      </c>
      <c r="H65" s="40">
        <f t="shared" ref="H65:K65" si="28">H66</f>
        <v>1138538</v>
      </c>
      <c r="I65" s="40">
        <f t="shared" si="28"/>
        <v>1150000</v>
      </c>
      <c r="J65" s="40">
        <f t="shared" si="28"/>
        <v>1194899</v>
      </c>
      <c r="K65" s="40">
        <f t="shared" si="28"/>
        <v>1190299</v>
      </c>
      <c r="L65" s="51"/>
    </row>
    <row r="66" spans="2:12" x14ac:dyDescent="0.25">
      <c r="B66" s="7"/>
      <c r="C66" s="7"/>
      <c r="D66" s="7"/>
      <c r="E66" s="7">
        <v>3132</v>
      </c>
      <c r="F66" s="7" t="s">
        <v>71</v>
      </c>
      <c r="G66" s="55">
        <v>977574.37</v>
      </c>
      <c r="H66" s="40">
        <v>1138538</v>
      </c>
      <c r="I66" s="40">
        <v>1150000</v>
      </c>
      <c r="J66" s="40">
        <v>1194899</v>
      </c>
      <c r="K66" s="40">
        <v>1190299</v>
      </c>
      <c r="L66" s="51"/>
    </row>
    <row r="67" spans="2:12" x14ac:dyDescent="0.25">
      <c r="B67" s="7"/>
      <c r="C67" s="7">
        <v>32</v>
      </c>
      <c r="D67" s="8"/>
      <c r="E67" s="8"/>
      <c r="F67" s="7" t="s">
        <v>13</v>
      </c>
      <c r="G67" s="40">
        <f t="shared" ref="G67" si="29">G68+G72+G79+G91+G89</f>
        <v>4233131.6900000004</v>
      </c>
      <c r="H67" s="40">
        <f>H68+H72+H79+H91+H89</f>
        <v>5259010</v>
      </c>
      <c r="I67" s="40">
        <f>I68+I72+I79+I91+I89</f>
        <v>5628748</v>
      </c>
      <c r="J67" s="40">
        <f>J68+J72+J79+J91+J89</f>
        <v>5904716</v>
      </c>
      <c r="K67" s="40">
        <f>K68+K72+K79+K91+K89</f>
        <v>5902216</v>
      </c>
      <c r="L67" s="51"/>
    </row>
    <row r="68" spans="2:12" x14ac:dyDescent="0.25">
      <c r="B68" s="7"/>
      <c r="C68" s="7"/>
      <c r="D68" s="7">
        <v>321</v>
      </c>
      <c r="E68" s="7"/>
      <c r="F68" s="7" t="s">
        <v>28</v>
      </c>
      <c r="G68" s="37">
        <f>G69+G70+G71</f>
        <v>270623.46999999997</v>
      </c>
      <c r="H68" s="40">
        <f t="shared" ref="H68" si="30">H69+H70+H71</f>
        <v>296661</v>
      </c>
      <c r="I68" s="40">
        <f t="shared" ref="I68:J68" si="31">I69+I70+I71</f>
        <v>299500</v>
      </c>
      <c r="J68" s="40">
        <f t="shared" si="31"/>
        <v>300580</v>
      </c>
      <c r="K68" s="40">
        <f t="shared" ref="K68" si="32">K69+K70+K71</f>
        <v>298080</v>
      </c>
      <c r="L68" s="51"/>
    </row>
    <row r="69" spans="2:12" x14ac:dyDescent="0.25">
      <c r="B69" s="7"/>
      <c r="C69" s="19"/>
      <c r="D69" s="7"/>
      <c r="E69" s="7">
        <v>3211</v>
      </c>
      <c r="F69" s="22" t="s">
        <v>29</v>
      </c>
      <c r="G69" s="55">
        <v>12048.57</v>
      </c>
      <c r="H69" s="37">
        <v>15000</v>
      </c>
      <c r="I69" s="37">
        <v>17000</v>
      </c>
      <c r="J69" s="37">
        <v>17510</v>
      </c>
      <c r="K69" s="37">
        <v>17510</v>
      </c>
      <c r="L69" s="51"/>
    </row>
    <row r="70" spans="2:12" ht="25.5" x14ac:dyDescent="0.25">
      <c r="B70" s="7"/>
      <c r="C70" s="19"/>
      <c r="D70" s="7"/>
      <c r="E70" s="7">
        <v>3212</v>
      </c>
      <c r="F70" s="22" t="s">
        <v>72</v>
      </c>
      <c r="G70" s="55">
        <v>249386.74</v>
      </c>
      <c r="H70" s="37">
        <v>267223</v>
      </c>
      <c r="I70" s="37">
        <v>269000</v>
      </c>
      <c r="J70" s="37">
        <v>271770</v>
      </c>
      <c r="K70" s="37">
        <v>269270</v>
      </c>
      <c r="L70" s="51"/>
    </row>
    <row r="71" spans="2:12" x14ac:dyDescent="0.25">
      <c r="B71" s="7"/>
      <c r="C71" s="19"/>
      <c r="D71" s="7"/>
      <c r="E71" s="7">
        <v>3213</v>
      </c>
      <c r="F71" s="22" t="s">
        <v>73</v>
      </c>
      <c r="G71" s="55">
        <v>9188.16</v>
      </c>
      <c r="H71" s="37">
        <v>14438</v>
      </c>
      <c r="I71" s="37">
        <v>13500</v>
      </c>
      <c r="J71" s="37">
        <v>11300</v>
      </c>
      <c r="K71" s="37">
        <v>11300</v>
      </c>
      <c r="L71" s="51"/>
    </row>
    <row r="72" spans="2:12" x14ac:dyDescent="0.25">
      <c r="B72" s="7"/>
      <c r="C72" s="19"/>
      <c r="D72" s="8">
        <v>322</v>
      </c>
      <c r="E72" s="8"/>
      <c r="F72" s="7" t="s">
        <v>74</v>
      </c>
      <c r="G72" s="37">
        <f>G73+G74+G75+G76+G77+G78</f>
        <v>3024569.8100000005</v>
      </c>
      <c r="H72" s="40">
        <f t="shared" ref="H72" si="33">H73+H74+H75+H76+H77+H78</f>
        <v>3789577</v>
      </c>
      <c r="I72" s="40">
        <f t="shared" ref="I72:J72" si="34">I73+I74+I75+I76+I77+I78</f>
        <v>3791000</v>
      </c>
      <c r="J72" s="40">
        <f t="shared" si="34"/>
        <v>3904730</v>
      </c>
      <c r="K72" s="40">
        <f t="shared" ref="K72" si="35">K73+K74+K75+K76+K77+K78</f>
        <v>3904730</v>
      </c>
      <c r="L72" s="51"/>
    </row>
    <row r="73" spans="2:12" x14ac:dyDescent="0.25">
      <c r="B73" s="7"/>
      <c r="C73" s="19"/>
      <c r="D73" s="8"/>
      <c r="E73" s="8">
        <v>3221</v>
      </c>
      <c r="F73" s="7" t="s">
        <v>75</v>
      </c>
      <c r="G73" s="55">
        <v>50089.87</v>
      </c>
      <c r="H73" s="37">
        <v>42454</v>
      </c>
      <c r="I73" s="37">
        <v>39700</v>
      </c>
      <c r="J73" s="37">
        <v>40891</v>
      </c>
      <c r="K73" s="37">
        <v>40891</v>
      </c>
      <c r="L73" s="51"/>
    </row>
    <row r="74" spans="2:12" x14ac:dyDescent="0.25">
      <c r="B74" s="7"/>
      <c r="C74" s="19"/>
      <c r="D74" s="8"/>
      <c r="E74" s="8">
        <v>3222</v>
      </c>
      <c r="F74" s="7" t="s">
        <v>76</v>
      </c>
      <c r="G74" s="55">
        <v>2632296.2400000002</v>
      </c>
      <c r="H74" s="40">
        <v>3352223</v>
      </c>
      <c r="I74" s="40">
        <v>3401500</v>
      </c>
      <c r="J74" s="40">
        <v>3503545</v>
      </c>
      <c r="K74" s="40">
        <v>3503545</v>
      </c>
      <c r="L74" s="51"/>
    </row>
    <row r="75" spans="2:12" x14ac:dyDescent="0.25">
      <c r="B75" s="7"/>
      <c r="C75" s="19"/>
      <c r="D75" s="8"/>
      <c r="E75" s="8">
        <v>3223</v>
      </c>
      <c r="F75" s="7" t="s">
        <v>77</v>
      </c>
      <c r="G75" s="55">
        <v>314300.90999999997</v>
      </c>
      <c r="H75" s="40">
        <v>367000</v>
      </c>
      <c r="I75" s="40">
        <v>323000</v>
      </c>
      <c r="J75" s="40">
        <v>332690</v>
      </c>
      <c r="K75" s="40">
        <v>332690</v>
      </c>
      <c r="L75" s="51"/>
    </row>
    <row r="76" spans="2:12" x14ac:dyDescent="0.25">
      <c r="B76" s="7"/>
      <c r="C76" s="19"/>
      <c r="D76" s="8"/>
      <c r="E76" s="8">
        <v>3224</v>
      </c>
      <c r="F76" s="7" t="s">
        <v>78</v>
      </c>
      <c r="G76" s="55">
        <v>12121.98</v>
      </c>
      <c r="H76" s="37">
        <v>13800</v>
      </c>
      <c r="I76" s="37">
        <v>12800</v>
      </c>
      <c r="J76" s="37">
        <v>13184</v>
      </c>
      <c r="K76" s="37">
        <v>13184</v>
      </c>
      <c r="L76" s="51"/>
    </row>
    <row r="77" spans="2:12" x14ac:dyDescent="0.25">
      <c r="B77" s="7"/>
      <c r="C77" s="19"/>
      <c r="D77" s="8"/>
      <c r="E77" s="8">
        <v>3225</v>
      </c>
      <c r="F77" s="7" t="s">
        <v>79</v>
      </c>
      <c r="G77" s="55">
        <v>11373.72</v>
      </c>
      <c r="H77" s="37">
        <v>9100</v>
      </c>
      <c r="I77" s="37">
        <v>11000</v>
      </c>
      <c r="J77" s="37">
        <v>11330</v>
      </c>
      <c r="K77" s="37">
        <v>11330</v>
      </c>
      <c r="L77" s="51"/>
    </row>
    <row r="78" spans="2:12" x14ac:dyDescent="0.25">
      <c r="B78" s="7"/>
      <c r="C78" s="19"/>
      <c r="D78" s="8"/>
      <c r="E78" s="8">
        <v>3227</v>
      </c>
      <c r="F78" s="7" t="s">
        <v>80</v>
      </c>
      <c r="G78" s="55">
        <v>4387.09</v>
      </c>
      <c r="H78" s="40">
        <v>5000</v>
      </c>
      <c r="I78" s="40">
        <v>3000</v>
      </c>
      <c r="J78" s="40">
        <v>3090</v>
      </c>
      <c r="K78" s="40">
        <v>3090</v>
      </c>
      <c r="L78" s="51"/>
    </row>
    <row r="79" spans="2:12" x14ac:dyDescent="0.25">
      <c r="B79" s="7"/>
      <c r="C79" s="19"/>
      <c r="D79" s="8">
        <v>323</v>
      </c>
      <c r="E79" s="8"/>
      <c r="F79" s="7" t="s">
        <v>81</v>
      </c>
      <c r="G79" s="37">
        <f>G80+G81+G82+G83+G84+G85+G86+G87+G88</f>
        <v>880041.31999999983</v>
      </c>
      <c r="H79" s="40">
        <f>H80+H81+H82+H83+H84+H85+H86+H87+H88</f>
        <v>913903</v>
      </c>
      <c r="I79" s="40">
        <f>I80+I81+I82+I83+I84+I85+I86+I87+I88</f>
        <v>1155823</v>
      </c>
      <c r="J79" s="40">
        <f>J80+J81+J82+J83+J84+J85+J86+J87+J88</f>
        <v>1305508</v>
      </c>
      <c r="K79" s="40">
        <f>K80+K81+K82+K83+K84+K85+K86+K87+K88</f>
        <v>1305508</v>
      </c>
      <c r="L79" s="51"/>
    </row>
    <row r="80" spans="2:12" x14ac:dyDescent="0.25">
      <c r="B80" s="7"/>
      <c r="C80" s="19"/>
      <c r="D80" s="8"/>
      <c r="E80" s="8">
        <v>3231</v>
      </c>
      <c r="F80" s="7" t="s">
        <v>82</v>
      </c>
      <c r="G80" s="55">
        <v>63348.06</v>
      </c>
      <c r="H80" s="40">
        <v>68667</v>
      </c>
      <c r="I80" s="40">
        <v>67000</v>
      </c>
      <c r="J80" s="40">
        <v>69010</v>
      </c>
      <c r="K80" s="40">
        <v>69010</v>
      </c>
      <c r="L80" s="51"/>
    </row>
    <row r="81" spans="2:12" x14ac:dyDescent="0.25">
      <c r="B81" s="7"/>
      <c r="C81" s="19"/>
      <c r="D81" s="8"/>
      <c r="E81" s="8">
        <v>3232</v>
      </c>
      <c r="F81" s="7" t="s">
        <v>83</v>
      </c>
      <c r="G81" s="55">
        <v>181421.09</v>
      </c>
      <c r="H81" s="40">
        <v>197860</v>
      </c>
      <c r="I81" s="40">
        <v>174000</v>
      </c>
      <c r="J81" s="40">
        <v>175960</v>
      </c>
      <c r="K81" s="40">
        <v>175960</v>
      </c>
      <c r="L81" s="51"/>
    </row>
    <row r="82" spans="2:12" x14ac:dyDescent="0.25">
      <c r="B82" s="7"/>
      <c r="C82" s="19"/>
      <c r="D82" s="8"/>
      <c r="E82" s="8">
        <v>3233</v>
      </c>
      <c r="F82" s="7" t="s">
        <v>84</v>
      </c>
      <c r="G82" s="55">
        <v>4520.75</v>
      </c>
      <c r="H82" s="37">
        <v>2472</v>
      </c>
      <c r="I82" s="37">
        <v>2000</v>
      </c>
      <c r="J82" s="37">
        <v>1950</v>
      </c>
      <c r="K82" s="37">
        <v>1950</v>
      </c>
      <c r="L82" s="51"/>
    </row>
    <row r="83" spans="2:12" x14ac:dyDescent="0.25">
      <c r="B83" s="7"/>
      <c r="C83" s="19"/>
      <c r="D83" s="8"/>
      <c r="E83" s="8">
        <v>3234</v>
      </c>
      <c r="F83" s="7" t="s">
        <v>85</v>
      </c>
      <c r="G83" s="55">
        <v>80765.7</v>
      </c>
      <c r="H83" s="37">
        <v>91514</v>
      </c>
      <c r="I83" s="37">
        <v>87000</v>
      </c>
      <c r="J83" s="37">
        <v>89610</v>
      </c>
      <c r="K83" s="37">
        <v>89610</v>
      </c>
      <c r="L83" s="51"/>
    </row>
    <row r="84" spans="2:12" x14ac:dyDescent="0.25">
      <c r="B84" s="7"/>
      <c r="C84" s="19"/>
      <c r="D84" s="8"/>
      <c r="E84" s="8">
        <v>3235</v>
      </c>
      <c r="F84" s="7" t="s">
        <v>86</v>
      </c>
      <c r="G84" s="55">
        <v>8899.23</v>
      </c>
      <c r="H84" s="37">
        <v>13750</v>
      </c>
      <c r="I84" s="37">
        <v>13000</v>
      </c>
      <c r="J84" s="37">
        <v>13390</v>
      </c>
      <c r="K84" s="37">
        <v>13390</v>
      </c>
      <c r="L84" s="51"/>
    </row>
    <row r="85" spans="2:12" x14ac:dyDescent="0.25">
      <c r="B85" s="7"/>
      <c r="C85" s="19"/>
      <c r="D85" s="8"/>
      <c r="E85" s="8">
        <v>3236</v>
      </c>
      <c r="F85" s="7" t="s">
        <v>87</v>
      </c>
      <c r="G85" s="55">
        <v>217375.05</v>
      </c>
      <c r="H85" s="37">
        <v>232290</v>
      </c>
      <c r="I85" s="37">
        <v>241050</v>
      </c>
      <c r="J85" s="37">
        <v>248281</v>
      </c>
      <c r="K85" s="37">
        <v>248281</v>
      </c>
      <c r="L85" s="51"/>
    </row>
    <row r="86" spans="2:12" x14ac:dyDescent="0.25">
      <c r="B86" s="7"/>
      <c r="C86" s="19"/>
      <c r="D86" s="8"/>
      <c r="E86" s="8">
        <v>3237</v>
      </c>
      <c r="F86" s="7" t="s">
        <v>88</v>
      </c>
      <c r="G86" s="55">
        <v>224669.33</v>
      </c>
      <c r="H86" s="37">
        <v>188480</v>
      </c>
      <c r="I86" s="37">
        <v>190700</v>
      </c>
      <c r="J86" s="37">
        <v>196421</v>
      </c>
      <c r="K86" s="37">
        <v>196421</v>
      </c>
      <c r="L86" s="51"/>
    </row>
    <row r="87" spans="2:12" x14ac:dyDescent="0.25">
      <c r="B87" s="7"/>
      <c r="C87" s="19"/>
      <c r="D87" s="8"/>
      <c r="E87" s="8">
        <v>3238</v>
      </c>
      <c r="F87" s="7" t="s">
        <v>89</v>
      </c>
      <c r="G87" s="55">
        <v>71417.34</v>
      </c>
      <c r="H87" s="37">
        <v>88000</v>
      </c>
      <c r="I87" s="37">
        <v>73000</v>
      </c>
      <c r="J87" s="37">
        <v>75000</v>
      </c>
      <c r="K87" s="37">
        <v>75000</v>
      </c>
      <c r="L87" s="51"/>
    </row>
    <row r="88" spans="2:12" x14ac:dyDescent="0.25">
      <c r="B88" s="7"/>
      <c r="C88" s="19"/>
      <c r="D88" s="8"/>
      <c r="E88" s="8">
        <v>3239</v>
      </c>
      <c r="F88" s="7" t="s">
        <v>90</v>
      </c>
      <c r="G88" s="55">
        <v>27624.77</v>
      </c>
      <c r="H88" s="37">
        <v>30870</v>
      </c>
      <c r="I88" s="37">
        <v>308073</v>
      </c>
      <c r="J88" s="37">
        <v>435886</v>
      </c>
      <c r="K88" s="37">
        <v>435886</v>
      </c>
      <c r="L88" s="51"/>
    </row>
    <row r="89" spans="2:12" ht="25.5" x14ac:dyDescent="0.25">
      <c r="B89" s="7"/>
      <c r="C89" s="19"/>
      <c r="D89" s="8">
        <v>325</v>
      </c>
      <c r="E89" s="8"/>
      <c r="F89" s="22" t="s">
        <v>208</v>
      </c>
      <c r="G89" s="55">
        <f>G90</f>
        <v>0</v>
      </c>
      <c r="H89" s="55">
        <f t="shared" ref="H89:K89" si="36">H90</f>
        <v>216500</v>
      </c>
      <c r="I89" s="55">
        <f t="shared" si="36"/>
        <v>342000</v>
      </c>
      <c r="J89" s="55">
        <f t="shared" si="36"/>
        <v>352260</v>
      </c>
      <c r="K89" s="55">
        <f t="shared" si="36"/>
        <v>352260</v>
      </c>
      <c r="L89" s="51"/>
    </row>
    <row r="90" spans="2:12" ht="25.5" x14ac:dyDescent="0.25">
      <c r="B90" s="7"/>
      <c r="C90" s="19"/>
      <c r="D90" s="8"/>
      <c r="E90" s="8">
        <v>3251</v>
      </c>
      <c r="F90" s="22" t="s">
        <v>209</v>
      </c>
      <c r="G90" s="55">
        <v>0</v>
      </c>
      <c r="H90" s="37">
        <v>216500</v>
      </c>
      <c r="I90" s="37">
        <v>342000</v>
      </c>
      <c r="J90" s="37">
        <v>352260</v>
      </c>
      <c r="K90" s="37">
        <v>352260</v>
      </c>
      <c r="L90" s="51"/>
    </row>
    <row r="91" spans="2:12" x14ac:dyDescent="0.25">
      <c r="B91" s="7"/>
      <c r="C91" s="19"/>
      <c r="D91" s="8">
        <v>329</v>
      </c>
      <c r="E91" s="8"/>
      <c r="F91" s="7" t="s">
        <v>91</v>
      </c>
      <c r="G91" s="37">
        <f>G92+G93+G94+G95+G96+G97+G98</f>
        <v>57897.090000000004</v>
      </c>
      <c r="H91" s="40">
        <f t="shared" ref="H91" si="37">H92+H93+H94+H95+H96+H97+H98</f>
        <v>42369</v>
      </c>
      <c r="I91" s="40">
        <f t="shared" ref="I91:J91" si="38">I92+I93+I94+I95+I96+I97+I98</f>
        <v>40425</v>
      </c>
      <c r="J91" s="40">
        <f t="shared" si="38"/>
        <v>41638</v>
      </c>
      <c r="K91" s="40">
        <f t="shared" ref="K91" si="39">K92+K93+K94+K95+K96+K97+K98</f>
        <v>41638</v>
      </c>
      <c r="L91" s="51"/>
    </row>
    <row r="92" spans="2:12" ht="25.5" x14ac:dyDescent="0.25">
      <c r="B92" s="7"/>
      <c r="C92" s="19"/>
      <c r="D92" s="8"/>
      <c r="E92" s="8">
        <v>3291</v>
      </c>
      <c r="F92" s="22" t="s">
        <v>92</v>
      </c>
      <c r="G92" s="55">
        <v>8624.52</v>
      </c>
      <c r="H92" s="37">
        <v>8624.52</v>
      </c>
      <c r="I92" s="37">
        <v>8625</v>
      </c>
      <c r="J92" s="37">
        <v>8884</v>
      </c>
      <c r="K92" s="37">
        <v>8884</v>
      </c>
      <c r="L92" s="51"/>
    </row>
    <row r="93" spans="2:12" x14ac:dyDescent="0.25">
      <c r="B93" s="7"/>
      <c r="C93" s="19"/>
      <c r="D93" s="8"/>
      <c r="E93" s="8">
        <v>3292</v>
      </c>
      <c r="F93" s="22" t="s">
        <v>93</v>
      </c>
      <c r="G93" s="55">
        <v>17621.09</v>
      </c>
      <c r="H93" s="37">
        <v>14674.74</v>
      </c>
      <c r="I93" s="37">
        <v>17500</v>
      </c>
      <c r="J93" s="37">
        <v>18025</v>
      </c>
      <c r="K93" s="37">
        <v>18025</v>
      </c>
      <c r="L93" s="51"/>
    </row>
    <row r="94" spans="2:12" x14ac:dyDescent="0.25">
      <c r="B94" s="7"/>
      <c r="C94" s="19"/>
      <c r="D94" s="8"/>
      <c r="E94" s="8">
        <v>3293</v>
      </c>
      <c r="F94" s="22" t="s">
        <v>94</v>
      </c>
      <c r="G94" s="55">
        <v>24.59</v>
      </c>
      <c r="H94" s="37">
        <v>0</v>
      </c>
      <c r="I94" s="37">
        <v>200</v>
      </c>
      <c r="J94" s="37">
        <v>206</v>
      </c>
      <c r="K94" s="37">
        <v>206</v>
      </c>
      <c r="L94" s="51"/>
    </row>
    <row r="95" spans="2:12" x14ac:dyDescent="0.25">
      <c r="B95" s="7"/>
      <c r="C95" s="19"/>
      <c r="D95" s="8"/>
      <c r="E95" s="8">
        <v>3294</v>
      </c>
      <c r="F95" s="7" t="s">
        <v>95</v>
      </c>
      <c r="G95" s="55">
        <v>2404.6</v>
      </c>
      <c r="H95" s="37">
        <v>3130</v>
      </c>
      <c r="I95" s="37">
        <v>3500</v>
      </c>
      <c r="J95" s="37">
        <v>3605</v>
      </c>
      <c r="K95" s="37">
        <v>3605</v>
      </c>
      <c r="L95" s="51"/>
    </row>
    <row r="96" spans="2:12" x14ac:dyDescent="0.25">
      <c r="B96" s="7"/>
      <c r="C96" s="7"/>
      <c r="D96" s="8"/>
      <c r="E96" s="8">
        <v>3295</v>
      </c>
      <c r="F96" s="7" t="s">
        <v>96</v>
      </c>
      <c r="G96" s="55">
        <v>16014.14</v>
      </c>
      <c r="H96" s="37">
        <v>15699.74</v>
      </c>
      <c r="I96" s="37">
        <v>10100</v>
      </c>
      <c r="J96" s="37">
        <v>10403</v>
      </c>
      <c r="K96" s="37">
        <v>10403</v>
      </c>
      <c r="L96" s="51"/>
    </row>
    <row r="97" spans="2:12" x14ac:dyDescent="0.25">
      <c r="B97" s="7"/>
      <c r="C97" s="7"/>
      <c r="D97" s="8"/>
      <c r="E97" s="8">
        <v>3296</v>
      </c>
      <c r="F97" s="7" t="s">
        <v>97</v>
      </c>
      <c r="G97" s="55">
        <v>12808.15</v>
      </c>
      <c r="H97" s="37">
        <v>0</v>
      </c>
      <c r="I97" s="37">
        <v>0</v>
      </c>
      <c r="J97" s="37">
        <v>0</v>
      </c>
      <c r="K97" s="37">
        <v>0</v>
      </c>
      <c r="L97" s="51"/>
    </row>
    <row r="98" spans="2:12" x14ac:dyDescent="0.25">
      <c r="B98" s="7"/>
      <c r="C98" s="7"/>
      <c r="D98" s="8"/>
      <c r="E98" s="8">
        <v>3299</v>
      </c>
      <c r="F98" s="7" t="s">
        <v>91</v>
      </c>
      <c r="G98" s="55">
        <v>400</v>
      </c>
      <c r="H98" s="40">
        <v>240</v>
      </c>
      <c r="I98" s="40">
        <v>500</v>
      </c>
      <c r="J98" s="40">
        <v>515</v>
      </c>
      <c r="K98" s="40">
        <v>515</v>
      </c>
      <c r="L98" s="51"/>
    </row>
    <row r="99" spans="2:12" x14ac:dyDescent="0.25">
      <c r="B99" s="7"/>
      <c r="C99" s="7">
        <v>34</v>
      </c>
      <c r="D99" s="8"/>
      <c r="E99" s="8"/>
      <c r="F99" s="7" t="s">
        <v>98</v>
      </c>
      <c r="G99" s="37">
        <f>G100+G102</f>
        <v>67981.17</v>
      </c>
      <c r="H99" s="40">
        <f t="shared" ref="H99" si="40">H100+H102</f>
        <v>58000</v>
      </c>
      <c r="I99" s="40">
        <f t="shared" ref="I99:J99" si="41">I100+I102</f>
        <v>57000</v>
      </c>
      <c r="J99" s="40">
        <f t="shared" si="41"/>
        <v>58710</v>
      </c>
      <c r="K99" s="40">
        <f t="shared" ref="K99" si="42">K100+K102</f>
        <v>58710</v>
      </c>
      <c r="L99" s="51"/>
    </row>
    <row r="100" spans="2:12" x14ac:dyDescent="0.25">
      <c r="B100" s="7"/>
      <c r="C100" s="7"/>
      <c r="D100" s="8">
        <v>342</v>
      </c>
      <c r="E100" s="8"/>
      <c r="F100" s="7" t="s">
        <v>99</v>
      </c>
      <c r="G100" s="37">
        <f>G101</f>
        <v>0</v>
      </c>
      <c r="H100" s="40">
        <f t="shared" ref="H100:K100" si="43">H101</f>
        <v>0</v>
      </c>
      <c r="I100" s="40">
        <f t="shared" si="43"/>
        <v>0</v>
      </c>
      <c r="J100" s="40">
        <f t="shared" si="43"/>
        <v>0</v>
      </c>
      <c r="K100" s="40">
        <f t="shared" si="43"/>
        <v>0</v>
      </c>
      <c r="L100" s="51"/>
    </row>
    <row r="101" spans="2:12" ht="25.5" x14ac:dyDescent="0.25">
      <c r="B101" s="7"/>
      <c r="C101" s="7"/>
      <c r="D101" s="8"/>
      <c r="E101" s="8">
        <v>3423</v>
      </c>
      <c r="F101" s="22" t="s">
        <v>100</v>
      </c>
      <c r="G101" s="37">
        <v>0</v>
      </c>
      <c r="H101" s="40">
        <v>0</v>
      </c>
      <c r="I101" s="40">
        <v>0</v>
      </c>
      <c r="J101" s="40">
        <v>0</v>
      </c>
      <c r="K101" s="40">
        <v>0</v>
      </c>
      <c r="L101" s="51"/>
    </row>
    <row r="102" spans="2:12" x14ac:dyDescent="0.25">
      <c r="B102" s="7"/>
      <c r="C102" s="7"/>
      <c r="D102" s="8">
        <v>343</v>
      </c>
      <c r="E102" s="8"/>
      <c r="F102" s="7" t="s">
        <v>101</v>
      </c>
      <c r="G102" s="37">
        <f>G103+G104+G105</f>
        <v>67981.17</v>
      </c>
      <c r="H102" s="40">
        <f t="shared" ref="H102" si="44">H103+H104+H105</f>
        <v>58000</v>
      </c>
      <c r="I102" s="40">
        <f t="shared" ref="I102:J102" si="45">I103+I104+I105</f>
        <v>57000</v>
      </c>
      <c r="J102" s="40">
        <f t="shared" si="45"/>
        <v>58710</v>
      </c>
      <c r="K102" s="40">
        <f t="shared" ref="K102" si="46">K103+K104+K105</f>
        <v>58710</v>
      </c>
      <c r="L102" s="51"/>
    </row>
    <row r="103" spans="2:12" x14ac:dyDescent="0.25">
      <c r="B103" s="7"/>
      <c r="C103" s="7"/>
      <c r="D103" s="8"/>
      <c r="E103" s="8">
        <v>3431</v>
      </c>
      <c r="F103" s="7" t="s">
        <v>102</v>
      </c>
      <c r="G103" s="55">
        <v>19466.71</v>
      </c>
      <c r="H103" s="37">
        <v>28000</v>
      </c>
      <c r="I103" s="37">
        <v>27000</v>
      </c>
      <c r="J103" s="37">
        <v>27810</v>
      </c>
      <c r="K103" s="37">
        <v>27810</v>
      </c>
      <c r="L103" s="51"/>
    </row>
    <row r="104" spans="2:12" x14ac:dyDescent="0.25">
      <c r="B104" s="7"/>
      <c r="C104" s="7"/>
      <c r="D104" s="8"/>
      <c r="E104" s="8">
        <v>3433</v>
      </c>
      <c r="F104" s="7" t="s">
        <v>103</v>
      </c>
      <c r="G104" s="55">
        <v>48514.46</v>
      </c>
      <c r="H104" s="40">
        <v>30000</v>
      </c>
      <c r="I104" s="40">
        <v>30000</v>
      </c>
      <c r="J104" s="40">
        <v>30900</v>
      </c>
      <c r="K104" s="40">
        <v>30900</v>
      </c>
      <c r="L104" s="51"/>
    </row>
    <row r="105" spans="2:12" x14ac:dyDescent="0.25">
      <c r="B105" s="7"/>
      <c r="C105" s="7"/>
      <c r="D105" s="8"/>
      <c r="E105" s="8">
        <v>3434</v>
      </c>
      <c r="F105" s="7" t="s">
        <v>104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51"/>
    </row>
    <row r="106" spans="2:12" x14ac:dyDescent="0.25">
      <c r="B106" s="7"/>
      <c r="C106" s="7">
        <v>38</v>
      </c>
      <c r="D106" s="8"/>
      <c r="E106" s="8"/>
      <c r="F106" s="7" t="s">
        <v>105</v>
      </c>
      <c r="G106" s="37">
        <f>G107</f>
        <v>772.95</v>
      </c>
      <c r="H106" s="37">
        <f>H107</f>
        <v>1000</v>
      </c>
      <c r="I106" s="37">
        <f>I107</f>
        <v>100</v>
      </c>
      <c r="J106" s="37">
        <f>J107</f>
        <v>103</v>
      </c>
      <c r="K106" s="37">
        <f>K107</f>
        <v>103</v>
      </c>
      <c r="L106" s="51"/>
    </row>
    <row r="107" spans="2:12" x14ac:dyDescent="0.25">
      <c r="B107" s="7"/>
      <c r="C107" s="7"/>
      <c r="D107" s="8">
        <v>383</v>
      </c>
      <c r="E107" s="8"/>
      <c r="F107" s="7" t="s">
        <v>106</v>
      </c>
      <c r="G107" s="37">
        <f>G108+G110+G111+G109</f>
        <v>772.95</v>
      </c>
      <c r="H107" s="40">
        <f t="shared" ref="H107" si="47">H108+H110+H111+H109</f>
        <v>1000</v>
      </c>
      <c r="I107" s="40">
        <f t="shared" ref="I107:J107" si="48">I108+I110+I111+I109</f>
        <v>100</v>
      </c>
      <c r="J107" s="40">
        <f t="shared" si="48"/>
        <v>103</v>
      </c>
      <c r="K107" s="40">
        <f t="shared" ref="K107" si="49">K108+K110+K111+K109</f>
        <v>103</v>
      </c>
      <c r="L107" s="51"/>
    </row>
    <row r="108" spans="2:12" x14ac:dyDescent="0.25">
      <c r="B108" s="7"/>
      <c r="C108" s="7"/>
      <c r="D108" s="8"/>
      <c r="E108" s="8">
        <v>3831</v>
      </c>
      <c r="F108" s="7" t="s">
        <v>107</v>
      </c>
      <c r="G108" s="55">
        <v>0</v>
      </c>
      <c r="H108" s="40">
        <v>0</v>
      </c>
      <c r="I108" s="40">
        <v>0</v>
      </c>
      <c r="J108" s="40">
        <v>0</v>
      </c>
      <c r="K108" s="40">
        <v>0</v>
      </c>
      <c r="L108" s="51"/>
    </row>
    <row r="109" spans="2:12" x14ac:dyDescent="0.25">
      <c r="B109" s="7"/>
      <c r="C109" s="7"/>
      <c r="D109" s="8"/>
      <c r="E109" s="8">
        <v>3833</v>
      </c>
      <c r="F109" s="7" t="s">
        <v>186</v>
      </c>
      <c r="G109" s="55">
        <v>0</v>
      </c>
      <c r="H109" s="40">
        <v>0</v>
      </c>
      <c r="I109" s="40">
        <v>0</v>
      </c>
      <c r="J109" s="40">
        <v>0</v>
      </c>
      <c r="K109" s="40">
        <v>0</v>
      </c>
      <c r="L109" s="51"/>
    </row>
    <row r="110" spans="2:12" x14ac:dyDescent="0.25">
      <c r="B110" s="7"/>
      <c r="C110" s="7"/>
      <c r="D110" s="8"/>
      <c r="E110" s="8">
        <v>3834</v>
      </c>
      <c r="F110" s="7" t="s">
        <v>108</v>
      </c>
      <c r="G110" s="55">
        <v>772.95</v>
      </c>
      <c r="H110" s="37">
        <v>1000</v>
      </c>
      <c r="I110" s="37">
        <v>100</v>
      </c>
      <c r="J110" s="37">
        <v>103</v>
      </c>
      <c r="K110" s="37">
        <v>103</v>
      </c>
      <c r="L110" s="51"/>
    </row>
    <row r="111" spans="2:12" x14ac:dyDescent="0.25">
      <c r="B111" s="7"/>
      <c r="C111" s="7"/>
      <c r="D111" s="8"/>
      <c r="E111" s="8">
        <v>3835</v>
      </c>
      <c r="F111" s="7" t="s">
        <v>109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51"/>
    </row>
    <row r="112" spans="2:12" x14ac:dyDescent="0.25">
      <c r="B112" s="9">
        <v>4</v>
      </c>
      <c r="C112" s="9"/>
      <c r="D112" s="9"/>
      <c r="E112" s="9"/>
      <c r="F112" s="17" t="s">
        <v>6</v>
      </c>
      <c r="G112" s="36">
        <f>G116+G127+G113</f>
        <v>583983.23</v>
      </c>
      <c r="H112" s="36">
        <f t="shared" ref="H112:K112" si="50">H116+H127+H113</f>
        <v>2620593</v>
      </c>
      <c r="I112" s="36">
        <f t="shared" si="50"/>
        <v>2899666</v>
      </c>
      <c r="J112" s="36">
        <f t="shared" si="50"/>
        <v>602611</v>
      </c>
      <c r="K112" s="36">
        <f t="shared" si="50"/>
        <v>602611</v>
      </c>
      <c r="L112" s="51"/>
    </row>
    <row r="113" spans="2:12" x14ac:dyDescent="0.25">
      <c r="B113" s="11"/>
      <c r="C113" s="11">
        <v>41</v>
      </c>
      <c r="D113" s="11"/>
      <c r="E113" s="11"/>
      <c r="F113" s="18" t="s">
        <v>174</v>
      </c>
      <c r="G113" s="37">
        <f t="shared" ref="G113" si="51">G114</f>
        <v>3375</v>
      </c>
      <c r="H113" s="40">
        <f t="shared" ref="H113:K113" si="52">H114</f>
        <v>0</v>
      </c>
      <c r="I113" s="40">
        <f t="shared" si="52"/>
        <v>1000</v>
      </c>
      <c r="J113" s="40">
        <f t="shared" si="52"/>
        <v>1030</v>
      </c>
      <c r="K113" s="40">
        <f t="shared" si="52"/>
        <v>1030</v>
      </c>
      <c r="L113" s="51"/>
    </row>
    <row r="114" spans="2:12" x14ac:dyDescent="0.25">
      <c r="B114" s="11"/>
      <c r="C114" s="11"/>
      <c r="D114" s="11">
        <v>412</v>
      </c>
      <c r="E114" s="11"/>
      <c r="F114" s="18" t="s">
        <v>175</v>
      </c>
      <c r="G114" s="37">
        <f t="shared" ref="G114" si="53">G115</f>
        <v>3375</v>
      </c>
      <c r="H114" s="40">
        <f>H115</f>
        <v>0</v>
      </c>
      <c r="I114" s="40">
        <f>I115</f>
        <v>1000</v>
      </c>
      <c r="J114" s="40">
        <f>J115</f>
        <v>1030</v>
      </c>
      <c r="K114" s="40">
        <f>K115</f>
        <v>1030</v>
      </c>
      <c r="L114" s="51"/>
    </row>
    <row r="115" spans="2:12" x14ac:dyDescent="0.25">
      <c r="B115" s="11"/>
      <c r="C115" s="11"/>
      <c r="D115" s="11"/>
      <c r="E115" s="11">
        <v>4123</v>
      </c>
      <c r="F115" s="18" t="s">
        <v>176</v>
      </c>
      <c r="G115" s="37">
        <v>3375</v>
      </c>
      <c r="H115" s="40">
        <v>0</v>
      </c>
      <c r="I115" s="40">
        <v>1000</v>
      </c>
      <c r="J115" s="40">
        <v>1030</v>
      </c>
      <c r="K115" s="40">
        <v>1030</v>
      </c>
      <c r="L115" s="51"/>
    </row>
    <row r="116" spans="2:12" x14ac:dyDescent="0.25">
      <c r="B116" s="10"/>
      <c r="C116" s="10">
        <v>42</v>
      </c>
      <c r="D116" s="10"/>
      <c r="E116" s="10"/>
      <c r="F116" s="18" t="s">
        <v>110</v>
      </c>
      <c r="G116" s="37">
        <f>G117+G123+G125</f>
        <v>325490.11</v>
      </c>
      <c r="H116" s="40">
        <f t="shared" ref="H116" si="54">H117+H123+H125</f>
        <v>203507</v>
      </c>
      <c r="I116" s="40">
        <f t="shared" ref="I116:J116" si="55">I117+I123+I125</f>
        <v>221040</v>
      </c>
      <c r="J116" s="40">
        <f t="shared" si="55"/>
        <v>221581</v>
      </c>
      <c r="K116" s="40">
        <f t="shared" ref="K116" si="56">K117+K123+K125</f>
        <v>221581</v>
      </c>
      <c r="L116" s="51"/>
    </row>
    <row r="117" spans="2:12" x14ac:dyDescent="0.25">
      <c r="B117" s="10"/>
      <c r="C117" s="10"/>
      <c r="D117" s="7">
        <v>422</v>
      </c>
      <c r="E117" s="7"/>
      <c r="F117" s="7" t="s">
        <v>111</v>
      </c>
      <c r="G117" s="37">
        <f>G118+G119+G120+G121+G122</f>
        <v>319690.11</v>
      </c>
      <c r="H117" s="40">
        <f t="shared" ref="H117" si="57">H118+H119+H120+H121+H122</f>
        <v>183156</v>
      </c>
      <c r="I117" s="40">
        <f t="shared" ref="I117:J117" si="58">I118+I119+I120+I121+I122</f>
        <v>178540</v>
      </c>
      <c r="J117" s="40">
        <f t="shared" si="58"/>
        <v>179006</v>
      </c>
      <c r="K117" s="40">
        <f t="shared" ref="K117" si="59">K118+K119+K120+K121+K122</f>
        <v>179006</v>
      </c>
      <c r="L117" s="51"/>
    </row>
    <row r="118" spans="2:12" x14ac:dyDescent="0.25">
      <c r="B118" s="10"/>
      <c r="C118" s="10"/>
      <c r="D118" s="7"/>
      <c r="E118" s="7">
        <v>4221</v>
      </c>
      <c r="F118" s="7" t="s">
        <v>112</v>
      </c>
      <c r="G118" s="55">
        <v>59475</v>
      </c>
      <c r="H118" s="40">
        <v>98860.87</v>
      </c>
      <c r="I118" s="40">
        <v>49540</v>
      </c>
      <c r="J118" s="40">
        <v>49586</v>
      </c>
      <c r="K118" s="40">
        <v>49586</v>
      </c>
      <c r="L118" s="51"/>
    </row>
    <row r="119" spans="2:12" x14ac:dyDescent="0.25">
      <c r="B119" s="10"/>
      <c r="C119" s="10"/>
      <c r="D119" s="7"/>
      <c r="E119" s="7">
        <v>4222</v>
      </c>
      <c r="F119" s="7" t="s">
        <v>113</v>
      </c>
      <c r="G119" s="55">
        <v>0</v>
      </c>
      <c r="H119" s="40">
        <v>0</v>
      </c>
      <c r="I119" s="40">
        <v>0</v>
      </c>
      <c r="J119" s="40">
        <v>0</v>
      </c>
      <c r="K119" s="40">
        <v>0</v>
      </c>
      <c r="L119" s="51"/>
    </row>
    <row r="120" spans="2:12" x14ac:dyDescent="0.25">
      <c r="B120" s="10"/>
      <c r="C120" s="10"/>
      <c r="D120" s="7"/>
      <c r="E120" s="7">
        <v>4223</v>
      </c>
      <c r="F120" s="7" t="s">
        <v>114</v>
      </c>
      <c r="G120" s="55">
        <v>22331.01</v>
      </c>
      <c r="H120" s="40">
        <v>28669.5</v>
      </c>
      <c r="I120" s="40">
        <v>19000</v>
      </c>
      <c r="J120" s="40">
        <v>19120</v>
      </c>
      <c r="K120" s="40">
        <v>19120</v>
      </c>
      <c r="L120" s="51"/>
    </row>
    <row r="121" spans="2:12" x14ac:dyDescent="0.25">
      <c r="B121" s="10"/>
      <c r="C121" s="10"/>
      <c r="D121" s="7"/>
      <c r="E121" s="7">
        <v>4224</v>
      </c>
      <c r="F121" s="7" t="s">
        <v>115</v>
      </c>
      <c r="G121" s="55">
        <v>237884.1</v>
      </c>
      <c r="H121" s="40">
        <v>49625.630000000005</v>
      </c>
      <c r="I121" s="40">
        <v>105000</v>
      </c>
      <c r="J121" s="40">
        <v>105150</v>
      </c>
      <c r="K121" s="40">
        <v>105150</v>
      </c>
      <c r="L121" s="51"/>
    </row>
    <row r="122" spans="2:12" x14ac:dyDescent="0.25">
      <c r="B122" s="10"/>
      <c r="C122" s="10"/>
      <c r="D122" s="7"/>
      <c r="E122" s="7">
        <v>4227</v>
      </c>
      <c r="F122" s="7" t="s">
        <v>116</v>
      </c>
      <c r="G122" s="55">
        <v>0</v>
      </c>
      <c r="H122" s="37">
        <v>6000</v>
      </c>
      <c r="I122" s="37">
        <v>5000</v>
      </c>
      <c r="J122" s="37">
        <v>5150</v>
      </c>
      <c r="K122" s="37">
        <v>5150</v>
      </c>
      <c r="L122" s="51"/>
    </row>
    <row r="123" spans="2:12" x14ac:dyDescent="0.25">
      <c r="B123" s="10"/>
      <c r="C123" s="10"/>
      <c r="D123" s="7">
        <v>423</v>
      </c>
      <c r="E123" s="7"/>
      <c r="F123" s="7" t="s">
        <v>117</v>
      </c>
      <c r="G123" s="37">
        <f>G124</f>
        <v>0</v>
      </c>
      <c r="H123" s="40">
        <f t="shared" ref="H123:K123" si="60">H124</f>
        <v>17401</v>
      </c>
      <c r="I123" s="40">
        <f t="shared" si="60"/>
        <v>40000</v>
      </c>
      <c r="J123" s="40">
        <f t="shared" si="60"/>
        <v>40000</v>
      </c>
      <c r="K123" s="40">
        <f t="shared" si="60"/>
        <v>40000</v>
      </c>
      <c r="L123" s="51"/>
    </row>
    <row r="124" spans="2:12" x14ac:dyDescent="0.25">
      <c r="B124" s="10"/>
      <c r="C124" s="10"/>
      <c r="D124" s="7"/>
      <c r="E124" s="7">
        <v>4231</v>
      </c>
      <c r="F124" s="7" t="s">
        <v>67</v>
      </c>
      <c r="G124" s="55">
        <v>0</v>
      </c>
      <c r="H124" s="41">
        <v>17401</v>
      </c>
      <c r="I124" s="41">
        <v>40000</v>
      </c>
      <c r="J124" s="41">
        <v>40000</v>
      </c>
      <c r="K124" s="41">
        <v>40000</v>
      </c>
      <c r="L124" s="51"/>
    </row>
    <row r="125" spans="2:12" x14ac:dyDescent="0.25">
      <c r="B125" s="10"/>
      <c r="C125" s="10"/>
      <c r="D125" s="7">
        <v>426</v>
      </c>
      <c r="E125" s="7"/>
      <c r="F125" s="7" t="s">
        <v>118</v>
      </c>
      <c r="G125" s="37">
        <f>G126</f>
        <v>5800</v>
      </c>
      <c r="H125" s="40">
        <f t="shared" ref="H125:K125" si="61">H126</f>
        <v>2950</v>
      </c>
      <c r="I125" s="40">
        <f t="shared" si="61"/>
        <v>2500</v>
      </c>
      <c r="J125" s="40">
        <f t="shared" si="61"/>
        <v>2575</v>
      </c>
      <c r="K125" s="40">
        <f t="shared" si="61"/>
        <v>2575</v>
      </c>
      <c r="L125" s="51"/>
    </row>
    <row r="126" spans="2:12" x14ac:dyDescent="0.25">
      <c r="B126" s="10"/>
      <c r="C126" s="10"/>
      <c r="D126" s="7"/>
      <c r="E126" s="7">
        <v>4262</v>
      </c>
      <c r="F126" s="7" t="s">
        <v>119</v>
      </c>
      <c r="G126" s="55">
        <v>5800</v>
      </c>
      <c r="H126" s="40">
        <v>2950</v>
      </c>
      <c r="I126" s="40">
        <v>2500</v>
      </c>
      <c r="J126" s="40">
        <v>2575</v>
      </c>
      <c r="K126" s="40">
        <v>2575</v>
      </c>
      <c r="L126" s="51"/>
    </row>
    <row r="127" spans="2:12" x14ac:dyDescent="0.25">
      <c r="B127" s="10"/>
      <c r="C127" s="10">
        <v>45</v>
      </c>
      <c r="D127" s="7"/>
      <c r="E127" s="7"/>
      <c r="F127" s="7" t="s">
        <v>120</v>
      </c>
      <c r="G127" s="37">
        <f>G128</f>
        <v>255118.12</v>
      </c>
      <c r="H127" s="40">
        <f t="shared" ref="H127:K127" si="62">H128</f>
        <v>2417086</v>
      </c>
      <c r="I127" s="40">
        <f t="shared" si="62"/>
        <v>2677626</v>
      </c>
      <c r="J127" s="40">
        <f t="shared" si="62"/>
        <v>380000</v>
      </c>
      <c r="K127" s="40">
        <f t="shared" si="62"/>
        <v>380000</v>
      </c>
      <c r="L127" s="51"/>
    </row>
    <row r="128" spans="2:12" x14ac:dyDescent="0.25">
      <c r="B128" s="10"/>
      <c r="C128" s="10"/>
      <c r="D128" s="7">
        <v>451</v>
      </c>
      <c r="E128" s="7"/>
      <c r="F128" s="7" t="s">
        <v>121</v>
      </c>
      <c r="G128" s="37">
        <f>G129</f>
        <v>255118.12</v>
      </c>
      <c r="H128" s="40">
        <f>H129</f>
        <v>2417086</v>
      </c>
      <c r="I128" s="40">
        <f>I129</f>
        <v>2677626</v>
      </c>
      <c r="J128" s="40">
        <f>J129</f>
        <v>380000</v>
      </c>
      <c r="K128" s="40">
        <f>K129</f>
        <v>380000</v>
      </c>
      <c r="L128" s="51"/>
    </row>
    <row r="129" spans="2:12" x14ac:dyDescent="0.25">
      <c r="B129" s="10"/>
      <c r="C129" s="10"/>
      <c r="D129" s="7"/>
      <c r="E129" s="7">
        <v>4511</v>
      </c>
      <c r="F129" s="7" t="s">
        <v>121</v>
      </c>
      <c r="G129" s="55">
        <v>255118.12</v>
      </c>
      <c r="H129" s="40">
        <v>2417086</v>
      </c>
      <c r="I129" s="40">
        <v>2677626</v>
      </c>
      <c r="J129" s="40">
        <v>380000</v>
      </c>
      <c r="K129" s="40">
        <v>380000</v>
      </c>
      <c r="L129" s="51"/>
    </row>
  </sheetData>
  <mergeCells count="11">
    <mergeCell ref="B1:I1"/>
    <mergeCell ref="B2:I2"/>
    <mergeCell ref="B3:I3"/>
    <mergeCell ref="B12:F12"/>
    <mergeCell ref="B5:K5"/>
    <mergeCell ref="B9:K9"/>
    <mergeCell ref="B13:F13"/>
    <mergeCell ref="B55:F55"/>
    <mergeCell ref="B56:F56"/>
    <mergeCell ref="B7:I7"/>
    <mergeCell ref="B11:I11"/>
  </mergeCells>
  <pageMargins left="0.70866141732283472" right="0.70866141732283472" top="0.74803149606299213" bottom="0.74803149606299213" header="0.31496062992125984" footer="0.31496062992125984"/>
  <pageSetup paperSize="9" scale="61" firstPageNumber="2" fitToHeight="0" orientation="landscape" useFirstPageNumber="1" r:id="rId1"/>
  <headerFooter scaleWithDoc="0" alignWithMargins="0">
    <oddFooter>&amp;C&amp;P od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47"/>
  <sheetViews>
    <sheetView topLeftCell="A25" zoomScaleNormal="100" workbookViewId="0">
      <selection activeCell="D43" sqref="D43"/>
    </sheetView>
  </sheetViews>
  <sheetFormatPr defaultRowHeight="15" x14ac:dyDescent="0.25"/>
  <cols>
    <col min="2" max="2" width="37.7109375" customWidth="1"/>
    <col min="3" max="5" width="25.28515625" customWidth="1"/>
    <col min="6" max="6" width="27.42578125" customWidth="1"/>
    <col min="7" max="7" width="28.7109375" customWidth="1"/>
    <col min="8" max="8" width="12.7109375" bestFit="1" customWidth="1"/>
    <col min="9" max="10" width="10.140625" bestFit="1" customWidth="1"/>
  </cols>
  <sheetData>
    <row r="1" spans="2:9" ht="15.75" x14ac:dyDescent="0.25">
      <c r="B1" s="105" t="s">
        <v>43</v>
      </c>
      <c r="C1" s="105"/>
      <c r="D1" s="105"/>
      <c r="E1" s="105"/>
      <c r="F1" s="105"/>
      <c r="G1" s="105"/>
      <c r="H1" s="105"/>
      <c r="I1" s="105"/>
    </row>
    <row r="2" spans="2:9" ht="18" x14ac:dyDescent="0.25">
      <c r="B2" s="106" t="s">
        <v>44</v>
      </c>
      <c r="C2" s="106"/>
      <c r="D2" s="106"/>
      <c r="E2" s="106"/>
      <c r="F2" s="106"/>
      <c r="G2" s="106"/>
      <c r="H2" s="106"/>
      <c r="I2" s="106"/>
    </row>
    <row r="3" spans="2:9" ht="18" x14ac:dyDescent="0.25">
      <c r="B3" s="106" t="s">
        <v>245</v>
      </c>
      <c r="C3" s="106"/>
      <c r="D3" s="106"/>
      <c r="E3" s="106"/>
      <c r="F3" s="106"/>
      <c r="G3" s="106"/>
      <c r="H3" s="106"/>
      <c r="I3" s="106"/>
    </row>
    <row r="4" spans="2:9" ht="18" x14ac:dyDescent="0.25">
      <c r="B4" s="1"/>
      <c r="C4" s="1"/>
      <c r="D4" s="1"/>
      <c r="E4" s="1"/>
      <c r="F4" s="1"/>
      <c r="G4" s="1"/>
      <c r="H4" s="1"/>
    </row>
    <row r="5" spans="2:9" ht="18" customHeight="1" x14ac:dyDescent="0.25">
      <c r="B5" s="90"/>
      <c r="C5" s="90"/>
      <c r="D5" s="90"/>
      <c r="E5" s="90"/>
      <c r="F5" s="46"/>
      <c r="G5" s="46"/>
      <c r="H5" s="46"/>
      <c r="I5" s="46"/>
    </row>
    <row r="7" spans="2:9" ht="15.75" customHeight="1" x14ac:dyDescent="0.25">
      <c r="B7" s="90" t="s">
        <v>198</v>
      </c>
      <c r="C7" s="90"/>
      <c r="D7" s="90"/>
      <c r="E7" s="90"/>
      <c r="F7" s="90"/>
      <c r="G7" s="90"/>
      <c r="H7" s="46"/>
      <c r="I7" s="46"/>
    </row>
    <row r="8" spans="2:9" ht="9.75" customHeight="1" x14ac:dyDescent="0.25">
      <c r="B8" s="1"/>
      <c r="C8" s="1"/>
      <c r="D8" s="1"/>
      <c r="E8" s="1"/>
      <c r="F8" s="1"/>
    </row>
    <row r="9" spans="2:9" ht="21" customHeight="1" x14ac:dyDescent="0.25">
      <c r="B9" s="31" t="s">
        <v>7</v>
      </c>
      <c r="C9" s="31" t="s">
        <v>237</v>
      </c>
      <c r="D9" s="31" t="s">
        <v>233</v>
      </c>
      <c r="E9" s="31" t="s">
        <v>235</v>
      </c>
      <c r="F9" s="31" t="s">
        <v>234</v>
      </c>
      <c r="G9" s="31" t="s">
        <v>236</v>
      </c>
    </row>
    <row r="10" spans="2:9" x14ac:dyDescent="0.25">
      <c r="B10" s="31">
        <v>1</v>
      </c>
      <c r="C10" s="31">
        <v>2</v>
      </c>
      <c r="D10" s="31">
        <v>3</v>
      </c>
      <c r="E10" s="31">
        <v>4</v>
      </c>
      <c r="F10" s="31">
        <v>5</v>
      </c>
      <c r="G10" s="31">
        <v>6</v>
      </c>
    </row>
    <row r="11" spans="2:9" x14ac:dyDescent="0.25">
      <c r="B11" s="47" t="s">
        <v>33</v>
      </c>
      <c r="C11" s="48">
        <f>C12+C16+C18+C21+C25+C27+C23</f>
        <v>11158017.59</v>
      </c>
      <c r="D11" s="48">
        <f>D12+D16+D18+D21+D25+D27+D23</f>
        <v>17656513</v>
      </c>
      <c r="E11" s="48">
        <f>E12+E16+E18+E21+E25+E27+E23</f>
        <v>19918847</v>
      </c>
      <c r="F11" s="48">
        <f>F12+F16+F18+F21+F25+F27+F23</f>
        <v>16743614</v>
      </c>
      <c r="G11" s="48">
        <f>G12+G16+G18+G21+G25+G27+G23</f>
        <v>16708614</v>
      </c>
      <c r="H11" s="51"/>
      <c r="I11" s="51"/>
    </row>
    <row r="12" spans="2:9" x14ac:dyDescent="0.25">
      <c r="B12" s="6" t="s">
        <v>31</v>
      </c>
      <c r="C12" s="36">
        <f>C13+C14+C15</f>
        <v>960412</v>
      </c>
      <c r="D12" s="36">
        <f>D13+D14+D15</f>
        <v>864384</v>
      </c>
      <c r="E12" s="36">
        <f>E13+E14+E15</f>
        <v>801664</v>
      </c>
      <c r="F12" s="36">
        <f>F13+F14+F15</f>
        <v>801664</v>
      </c>
      <c r="G12" s="36">
        <f>G13+G14+G15</f>
        <v>801664</v>
      </c>
      <c r="H12" s="51"/>
    </row>
    <row r="13" spans="2:9" x14ac:dyDescent="0.25">
      <c r="B13" s="24" t="s">
        <v>30</v>
      </c>
      <c r="C13" s="55">
        <v>262720</v>
      </c>
      <c r="D13" s="55">
        <v>177720</v>
      </c>
      <c r="E13" s="55">
        <v>115000</v>
      </c>
      <c r="F13" s="55">
        <v>115000</v>
      </c>
      <c r="G13" s="55">
        <v>115000</v>
      </c>
      <c r="H13" s="51"/>
    </row>
    <row r="14" spans="2:9" ht="25.5" x14ac:dyDescent="0.25">
      <c r="B14" s="24" t="s">
        <v>251</v>
      </c>
      <c r="C14" s="55">
        <v>697692</v>
      </c>
      <c r="D14" s="55">
        <v>686664</v>
      </c>
      <c r="E14" s="55">
        <v>686664</v>
      </c>
      <c r="F14" s="55">
        <v>686664</v>
      </c>
      <c r="G14" s="55">
        <v>686664</v>
      </c>
      <c r="H14" s="51"/>
    </row>
    <row r="15" spans="2:9" x14ac:dyDescent="0.25">
      <c r="B15" s="24" t="s">
        <v>169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1"/>
    </row>
    <row r="16" spans="2:9" x14ac:dyDescent="0.25">
      <c r="B16" s="6" t="s">
        <v>187</v>
      </c>
      <c r="C16" s="36">
        <f>C17</f>
        <v>1361516.8</v>
      </c>
      <c r="D16" s="36">
        <f t="shared" ref="D16:G16" si="0">D17</f>
        <v>1909251</v>
      </c>
      <c r="E16" s="36">
        <f t="shared" si="0"/>
        <v>2243473</v>
      </c>
      <c r="F16" s="36">
        <f t="shared" si="0"/>
        <v>2477848</v>
      </c>
      <c r="G16" s="36">
        <f t="shared" si="0"/>
        <v>2477848</v>
      </c>
      <c r="H16" s="51"/>
    </row>
    <row r="17" spans="2:10" x14ac:dyDescent="0.25">
      <c r="B17" s="23" t="s">
        <v>252</v>
      </c>
      <c r="C17" s="55">
        <v>1361516.8</v>
      </c>
      <c r="D17" s="55">
        <v>1909251</v>
      </c>
      <c r="E17" s="55">
        <v>2243473</v>
      </c>
      <c r="F17" s="55">
        <v>2477848</v>
      </c>
      <c r="G17" s="55">
        <v>2477848</v>
      </c>
      <c r="H17" s="51"/>
    </row>
    <row r="18" spans="2:10" x14ac:dyDescent="0.25">
      <c r="B18" s="6" t="s">
        <v>188</v>
      </c>
      <c r="C18" s="36">
        <f>C19+C20</f>
        <v>8812911.7899999991</v>
      </c>
      <c r="D18" s="36">
        <f t="shared" ref="D18:G18" si="1">D19+D20</f>
        <v>12568178</v>
      </c>
      <c r="E18" s="36">
        <f t="shared" si="1"/>
        <v>13024383</v>
      </c>
      <c r="F18" s="36">
        <f t="shared" si="1"/>
        <v>13378467</v>
      </c>
      <c r="G18" s="36">
        <f t="shared" si="1"/>
        <v>13378467</v>
      </c>
      <c r="H18" s="51"/>
    </row>
    <row r="19" spans="2:10" ht="25.5" x14ac:dyDescent="0.25">
      <c r="B19" s="24" t="s">
        <v>257</v>
      </c>
      <c r="C19" s="55">
        <v>0</v>
      </c>
      <c r="D19" s="55">
        <v>0</v>
      </c>
      <c r="E19" s="55">
        <v>13024383</v>
      </c>
      <c r="F19" s="55">
        <v>13378467</v>
      </c>
      <c r="G19" s="55">
        <v>13378467</v>
      </c>
      <c r="H19" s="51"/>
    </row>
    <row r="20" spans="2:10" ht="25.5" x14ac:dyDescent="0.25">
      <c r="B20" s="24" t="s">
        <v>256</v>
      </c>
      <c r="C20" s="55">
        <v>8812911.7899999991</v>
      </c>
      <c r="D20" s="55">
        <v>12568178</v>
      </c>
      <c r="E20" s="55">
        <v>0</v>
      </c>
      <c r="F20" s="55">
        <v>0</v>
      </c>
      <c r="G20" s="55">
        <v>0</v>
      </c>
      <c r="H20" s="51"/>
    </row>
    <row r="21" spans="2:10" x14ac:dyDescent="0.25">
      <c r="B21" s="6" t="s">
        <v>189</v>
      </c>
      <c r="C21" s="36">
        <f>C22</f>
        <v>0</v>
      </c>
      <c r="D21" s="36">
        <f t="shared" ref="D21:G21" si="2">D22</f>
        <v>2299200</v>
      </c>
      <c r="E21" s="36">
        <f t="shared" si="2"/>
        <v>2394827</v>
      </c>
      <c r="F21" s="36">
        <f t="shared" si="2"/>
        <v>81000</v>
      </c>
      <c r="G21" s="36">
        <f t="shared" si="2"/>
        <v>46000</v>
      </c>
      <c r="H21" s="51"/>
    </row>
    <row r="22" spans="2:10" ht="25.5" x14ac:dyDescent="0.25">
      <c r="B22" s="24" t="s">
        <v>253</v>
      </c>
      <c r="C22" s="55">
        <v>0</v>
      </c>
      <c r="D22" s="55">
        <v>2299200</v>
      </c>
      <c r="E22" s="55">
        <v>2394827</v>
      </c>
      <c r="F22" s="55">
        <v>81000</v>
      </c>
      <c r="G22" s="55">
        <v>46000</v>
      </c>
      <c r="H22" s="51"/>
    </row>
    <row r="23" spans="2:10" x14ac:dyDescent="0.25">
      <c r="B23" s="6" t="s">
        <v>210</v>
      </c>
      <c r="C23" s="36">
        <f t="shared" ref="C23" si="3">C24</f>
        <v>0</v>
      </c>
      <c r="D23" s="36">
        <f>D24</f>
        <v>10000</v>
      </c>
      <c r="E23" s="36">
        <f>E24</f>
        <v>1000</v>
      </c>
      <c r="F23" s="36">
        <f>F24</f>
        <v>1030</v>
      </c>
      <c r="G23" s="36">
        <f>G24</f>
        <v>1030</v>
      </c>
      <c r="H23" s="51"/>
    </row>
    <row r="24" spans="2:10" x14ac:dyDescent="0.25">
      <c r="B24" s="24" t="s">
        <v>250</v>
      </c>
      <c r="C24" s="55">
        <v>0</v>
      </c>
      <c r="D24" s="55">
        <v>10000</v>
      </c>
      <c r="E24" s="55">
        <v>1000</v>
      </c>
      <c r="F24" s="55">
        <v>1030</v>
      </c>
      <c r="G24" s="55">
        <v>1030</v>
      </c>
      <c r="H24" s="51"/>
    </row>
    <row r="25" spans="2:10" ht="38.25" x14ac:dyDescent="0.25">
      <c r="B25" s="6" t="s">
        <v>191</v>
      </c>
      <c r="C25" s="36">
        <f>C26</f>
        <v>23177</v>
      </c>
      <c r="D25" s="36">
        <f t="shared" ref="D25:G25" si="4">D26</f>
        <v>5500</v>
      </c>
      <c r="E25" s="36">
        <f t="shared" si="4"/>
        <v>3500</v>
      </c>
      <c r="F25" s="36">
        <f t="shared" si="4"/>
        <v>3605</v>
      </c>
      <c r="G25" s="36">
        <f t="shared" si="4"/>
        <v>3605</v>
      </c>
      <c r="H25" s="51"/>
    </row>
    <row r="26" spans="2:10" ht="38.25" x14ac:dyDescent="0.25">
      <c r="B26" s="24" t="s">
        <v>254</v>
      </c>
      <c r="C26" s="55">
        <v>23177</v>
      </c>
      <c r="D26" s="55">
        <v>5500</v>
      </c>
      <c r="E26" s="55">
        <v>3500</v>
      </c>
      <c r="F26" s="55">
        <v>3605</v>
      </c>
      <c r="G26" s="55">
        <v>3605</v>
      </c>
      <c r="H26" s="51"/>
    </row>
    <row r="27" spans="2:10" x14ac:dyDescent="0.25">
      <c r="B27" s="6" t="s">
        <v>261</v>
      </c>
      <c r="C27" s="36">
        <f>C28</f>
        <v>0</v>
      </c>
      <c r="D27" s="36">
        <f t="shared" ref="D27:G27" si="5">D28</f>
        <v>0</v>
      </c>
      <c r="E27" s="36">
        <f t="shared" si="5"/>
        <v>1450000</v>
      </c>
      <c r="F27" s="36">
        <f t="shared" si="5"/>
        <v>0</v>
      </c>
      <c r="G27" s="36">
        <f t="shared" si="5"/>
        <v>0</v>
      </c>
      <c r="H27" s="51"/>
    </row>
    <row r="28" spans="2:10" x14ac:dyDescent="0.25">
      <c r="B28" s="24" t="s">
        <v>260</v>
      </c>
      <c r="C28" s="55">
        <v>0</v>
      </c>
      <c r="D28" s="55">
        <v>0</v>
      </c>
      <c r="E28" s="55">
        <v>1450000</v>
      </c>
      <c r="F28" s="55">
        <v>0</v>
      </c>
      <c r="G28" s="55">
        <v>0</v>
      </c>
      <c r="H28" s="51"/>
    </row>
    <row r="29" spans="2:10" ht="8.25" customHeight="1" x14ac:dyDescent="0.25">
      <c r="B29" s="23"/>
      <c r="C29" s="37"/>
      <c r="D29" s="37"/>
      <c r="E29" s="38"/>
      <c r="F29" s="38"/>
      <c r="G29" s="38"/>
      <c r="H29" s="51"/>
    </row>
    <row r="30" spans="2:10" ht="15.75" customHeight="1" x14ac:dyDescent="0.25">
      <c r="B30" s="47" t="s">
        <v>32</v>
      </c>
      <c r="C30" s="48">
        <f>C31+C35+C37+C40+C44+C42+C46</f>
        <v>12534251.359999999</v>
      </c>
      <c r="D30" s="48">
        <f>D31+D35+D37+D40+D44+D42+D46</f>
        <v>16786833</v>
      </c>
      <c r="E30" s="48">
        <f>E31+E35+E37+E40+E44+E42+E46</f>
        <v>18399552</v>
      </c>
      <c r="F30" s="48">
        <f>F31+F35+F37+F40+F44+F42+F46</f>
        <v>15805083</v>
      </c>
      <c r="G30" s="48">
        <f>G31+G35+G37+G40+G44+G42+G46</f>
        <v>15770083</v>
      </c>
      <c r="H30" s="51"/>
      <c r="I30" s="51"/>
      <c r="J30" s="51"/>
    </row>
    <row r="31" spans="2:10" ht="15.75" customHeight="1" x14ac:dyDescent="0.25">
      <c r="B31" s="6" t="s">
        <v>31</v>
      </c>
      <c r="C31" s="36">
        <f>C32+C33+C34</f>
        <v>960412</v>
      </c>
      <c r="D31" s="36">
        <v>864384</v>
      </c>
      <c r="E31" s="36">
        <f t="shared" ref="E31:F31" si="6">E32+E33+E34</f>
        <v>801664</v>
      </c>
      <c r="F31" s="36">
        <f t="shared" si="6"/>
        <v>801664</v>
      </c>
      <c r="G31" s="36">
        <f t="shared" ref="G31" si="7">G32+G33+G34</f>
        <v>801664</v>
      </c>
      <c r="H31" s="51"/>
    </row>
    <row r="32" spans="2:10" x14ac:dyDescent="0.25">
      <c r="B32" s="24" t="s">
        <v>30</v>
      </c>
      <c r="C32" s="55">
        <v>262720</v>
      </c>
      <c r="D32" s="55">
        <v>177720</v>
      </c>
      <c r="E32" s="55">
        <v>115000</v>
      </c>
      <c r="F32" s="55">
        <v>115000</v>
      </c>
      <c r="G32" s="55">
        <v>115000</v>
      </c>
      <c r="H32" s="51"/>
    </row>
    <row r="33" spans="2:8" ht="25.5" x14ac:dyDescent="0.25">
      <c r="B33" s="24" t="s">
        <v>251</v>
      </c>
      <c r="C33" s="55">
        <v>697692</v>
      </c>
      <c r="D33" s="55">
        <v>686664</v>
      </c>
      <c r="E33" s="55">
        <v>686664</v>
      </c>
      <c r="F33" s="55">
        <v>686664</v>
      </c>
      <c r="G33" s="55">
        <v>686664</v>
      </c>
      <c r="H33" s="51"/>
    </row>
    <row r="34" spans="2:8" x14ac:dyDescent="0.25">
      <c r="B34" s="24" t="s">
        <v>169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1"/>
    </row>
    <row r="35" spans="2:8" x14ac:dyDescent="0.25">
      <c r="B35" s="6" t="s">
        <v>187</v>
      </c>
      <c r="C35" s="36">
        <f>C36</f>
        <v>1361516.8</v>
      </c>
      <c r="D35" s="36">
        <v>1909251</v>
      </c>
      <c r="E35" s="36">
        <f t="shared" ref="E35:G35" si="8">E36</f>
        <v>2243473</v>
      </c>
      <c r="F35" s="36">
        <f t="shared" si="8"/>
        <v>2477848</v>
      </c>
      <c r="G35" s="36">
        <f t="shared" si="8"/>
        <v>2477848</v>
      </c>
      <c r="H35" s="51"/>
    </row>
    <row r="36" spans="2:8" x14ac:dyDescent="0.25">
      <c r="B36" s="23" t="s">
        <v>252</v>
      </c>
      <c r="C36" s="55">
        <v>1361516.8</v>
      </c>
      <c r="D36" s="55">
        <v>1909251</v>
      </c>
      <c r="E36" s="55">
        <v>2243473</v>
      </c>
      <c r="F36" s="55">
        <v>2477848</v>
      </c>
      <c r="G36" s="55">
        <v>2477848</v>
      </c>
      <c r="H36" s="51"/>
    </row>
    <row r="37" spans="2:8" x14ac:dyDescent="0.25">
      <c r="B37" s="6" t="s">
        <v>188</v>
      </c>
      <c r="C37" s="36">
        <f>C38+C39</f>
        <v>10189145.560000001</v>
      </c>
      <c r="D37" s="36">
        <f t="shared" ref="D37:G37" si="9">D38+D39</f>
        <v>11698498</v>
      </c>
      <c r="E37" s="36">
        <f t="shared" si="9"/>
        <v>11985850</v>
      </c>
      <c r="F37" s="36">
        <f t="shared" si="9"/>
        <v>12439936</v>
      </c>
      <c r="G37" s="36">
        <f t="shared" si="9"/>
        <v>12439936</v>
      </c>
      <c r="H37" s="51"/>
    </row>
    <row r="38" spans="2:8" ht="25.5" x14ac:dyDescent="0.25">
      <c r="B38" s="24" t="s">
        <v>257</v>
      </c>
      <c r="C38" s="55">
        <v>0</v>
      </c>
      <c r="D38" s="55">
        <v>0</v>
      </c>
      <c r="E38" s="55">
        <v>11985850</v>
      </c>
      <c r="F38" s="55">
        <v>12439936</v>
      </c>
      <c r="G38" s="55">
        <v>12439936</v>
      </c>
      <c r="H38" s="51"/>
    </row>
    <row r="39" spans="2:8" ht="25.5" x14ac:dyDescent="0.25">
      <c r="B39" s="24" t="s">
        <v>256</v>
      </c>
      <c r="C39" s="55">
        <v>10189145.560000001</v>
      </c>
      <c r="D39" s="55">
        <v>11698498</v>
      </c>
      <c r="E39" s="55"/>
      <c r="F39" s="55"/>
      <c r="G39" s="55"/>
      <c r="H39" s="51"/>
    </row>
    <row r="40" spans="2:8" x14ac:dyDescent="0.25">
      <c r="B40" s="6" t="s">
        <v>189</v>
      </c>
      <c r="C40" s="36">
        <f>C41</f>
        <v>0</v>
      </c>
      <c r="D40" s="36">
        <f t="shared" ref="D40:G40" si="10">D41</f>
        <v>2299200</v>
      </c>
      <c r="E40" s="36">
        <f t="shared" si="10"/>
        <v>1914065</v>
      </c>
      <c r="F40" s="36">
        <f t="shared" si="10"/>
        <v>81000</v>
      </c>
      <c r="G40" s="36">
        <f t="shared" si="10"/>
        <v>46000</v>
      </c>
      <c r="H40" s="51"/>
    </row>
    <row r="41" spans="2:8" ht="25.5" x14ac:dyDescent="0.25">
      <c r="B41" s="24" t="s">
        <v>253</v>
      </c>
      <c r="C41" s="55">
        <v>0</v>
      </c>
      <c r="D41" s="55">
        <v>2299200</v>
      </c>
      <c r="E41" s="55">
        <v>1914065</v>
      </c>
      <c r="F41" s="55">
        <v>81000</v>
      </c>
      <c r="G41" s="55">
        <v>46000</v>
      </c>
      <c r="H41" s="51"/>
    </row>
    <row r="42" spans="2:8" x14ac:dyDescent="0.25">
      <c r="B42" s="6" t="s">
        <v>210</v>
      </c>
      <c r="C42" s="36">
        <f t="shared" ref="C42" si="11">C43</f>
        <v>0</v>
      </c>
      <c r="D42" s="36">
        <v>10000</v>
      </c>
      <c r="E42" s="36">
        <f>E43</f>
        <v>1000</v>
      </c>
      <c r="F42" s="36">
        <f>F43</f>
        <v>1030</v>
      </c>
      <c r="G42" s="36">
        <f>G43</f>
        <v>1030</v>
      </c>
      <c r="H42" s="51"/>
    </row>
    <row r="43" spans="2:8" x14ac:dyDescent="0.25">
      <c r="B43" s="24" t="s">
        <v>250</v>
      </c>
      <c r="C43" s="55">
        <v>0</v>
      </c>
      <c r="D43" s="55">
        <v>10000</v>
      </c>
      <c r="E43" s="55">
        <v>1000</v>
      </c>
      <c r="F43" s="55">
        <v>1030</v>
      </c>
      <c r="G43" s="55">
        <v>1030</v>
      </c>
      <c r="H43" s="51"/>
    </row>
    <row r="44" spans="2:8" ht="38.25" x14ac:dyDescent="0.25">
      <c r="B44" s="6" t="s">
        <v>191</v>
      </c>
      <c r="C44" s="36">
        <f>C45</f>
        <v>23177</v>
      </c>
      <c r="D44" s="36">
        <v>5500</v>
      </c>
      <c r="E44" s="36">
        <f t="shared" ref="E44:G44" si="12">E45</f>
        <v>3500</v>
      </c>
      <c r="F44" s="36">
        <f t="shared" si="12"/>
        <v>3605</v>
      </c>
      <c r="G44" s="36">
        <f t="shared" si="12"/>
        <v>3605</v>
      </c>
      <c r="H44" s="51"/>
    </row>
    <row r="45" spans="2:8" ht="38.25" x14ac:dyDescent="0.25">
      <c r="B45" s="24" t="s">
        <v>254</v>
      </c>
      <c r="C45" s="55">
        <v>23177</v>
      </c>
      <c r="D45" s="55">
        <v>5500</v>
      </c>
      <c r="E45" s="55">
        <v>3500</v>
      </c>
      <c r="F45" s="55">
        <v>3605</v>
      </c>
      <c r="G45" s="55">
        <v>3605</v>
      </c>
      <c r="H45" s="51"/>
    </row>
    <row r="46" spans="2:8" x14ac:dyDescent="0.25">
      <c r="B46" s="6" t="s">
        <v>261</v>
      </c>
      <c r="C46" s="36">
        <f>C47</f>
        <v>0</v>
      </c>
      <c r="D46" s="36">
        <f t="shared" ref="D46:G46" si="13">D47</f>
        <v>0</v>
      </c>
      <c r="E46" s="36">
        <f t="shared" si="13"/>
        <v>1450000</v>
      </c>
      <c r="F46" s="36">
        <f t="shared" si="13"/>
        <v>0</v>
      </c>
      <c r="G46" s="36">
        <f t="shared" si="13"/>
        <v>0</v>
      </c>
    </row>
    <row r="47" spans="2:8" x14ac:dyDescent="0.25">
      <c r="B47" s="24" t="s">
        <v>260</v>
      </c>
      <c r="C47" s="55">
        <v>0</v>
      </c>
      <c r="D47" s="55">
        <v>0</v>
      </c>
      <c r="E47" s="55">
        <v>1450000</v>
      </c>
      <c r="F47" s="55">
        <v>0</v>
      </c>
      <c r="G47" s="55">
        <v>0</v>
      </c>
    </row>
  </sheetData>
  <mergeCells count="5">
    <mergeCell ref="B1:I1"/>
    <mergeCell ref="B2:I2"/>
    <mergeCell ref="B3:I3"/>
    <mergeCell ref="B5:E5"/>
    <mergeCell ref="B7:G7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56" firstPageNumber="5" orientation="landscape" useFirstPageNumber="1" r:id="rId1"/>
  <headerFooter differentFirst="1">
    <oddFooter>&amp;C&amp;P od &amp;P</oddFooter>
    <firstFooter>&amp;C&amp;P od 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5"/>
  <sheetViews>
    <sheetView view="pageLayout" zoomScaleNormal="100" workbookViewId="0">
      <selection activeCell="E13" sqref="E13:G13"/>
    </sheetView>
  </sheetViews>
  <sheetFormatPr defaultRowHeight="15" x14ac:dyDescent="0.25"/>
  <cols>
    <col min="2" max="2" width="37.7109375" customWidth="1"/>
    <col min="3" max="3" width="19.42578125" customWidth="1"/>
    <col min="4" max="4" width="21.140625" customWidth="1"/>
    <col min="5" max="5" width="25.28515625" customWidth="1"/>
    <col min="6" max="6" width="22.5703125" customWidth="1"/>
    <col min="7" max="7" width="21.42578125" customWidth="1"/>
    <col min="8" max="8" width="12.7109375" bestFit="1" customWidth="1"/>
  </cols>
  <sheetData>
    <row r="1" spans="2:8" ht="15.75" x14ac:dyDescent="0.25">
      <c r="B1" s="105" t="s">
        <v>43</v>
      </c>
      <c r="C1" s="105"/>
      <c r="D1" s="105"/>
      <c r="E1" s="105"/>
      <c r="F1" s="105"/>
      <c r="G1" s="105"/>
      <c r="H1" s="105"/>
    </row>
    <row r="2" spans="2:8" ht="18" x14ac:dyDescent="0.25">
      <c r="B2" s="106" t="s">
        <v>44</v>
      </c>
      <c r="C2" s="106"/>
      <c r="D2" s="106"/>
      <c r="E2" s="106"/>
      <c r="F2" s="106"/>
      <c r="G2" s="106"/>
      <c r="H2" s="106"/>
    </row>
    <row r="3" spans="2:8" ht="18" customHeight="1" x14ac:dyDescent="0.25">
      <c r="B3" s="106" t="s">
        <v>245</v>
      </c>
      <c r="C3" s="106"/>
      <c r="D3" s="106"/>
      <c r="E3" s="106"/>
      <c r="F3" s="106"/>
      <c r="G3" s="106"/>
      <c r="H3" s="106"/>
    </row>
    <row r="4" spans="2:8" ht="18" x14ac:dyDescent="0.25">
      <c r="B4" s="1"/>
      <c r="C4" s="1"/>
      <c r="D4" s="1"/>
      <c r="E4" s="1"/>
      <c r="F4" s="1"/>
      <c r="G4" s="1"/>
    </row>
    <row r="5" spans="2:8" ht="18" customHeight="1" x14ac:dyDescent="0.25">
      <c r="B5" s="90"/>
      <c r="C5" s="90"/>
      <c r="D5" s="90"/>
      <c r="E5" s="90"/>
      <c r="F5" s="46"/>
      <c r="G5" s="46"/>
      <c r="H5" s="46"/>
    </row>
    <row r="6" spans="2:8" ht="18" customHeight="1" x14ac:dyDescent="0.25">
      <c r="B6" s="27"/>
      <c r="C6" s="27"/>
      <c r="D6" s="27"/>
      <c r="E6" s="27"/>
      <c r="F6" s="27"/>
      <c r="G6" s="46"/>
      <c r="H6" s="46"/>
    </row>
    <row r="7" spans="2:8" ht="15.75" customHeight="1" x14ac:dyDescent="0.25">
      <c r="B7" s="90" t="s">
        <v>199</v>
      </c>
      <c r="C7" s="90"/>
      <c r="D7" s="90"/>
      <c r="E7" s="90"/>
      <c r="F7" s="90"/>
      <c r="G7" s="90"/>
    </row>
    <row r="8" spans="2:8" ht="18" x14ac:dyDescent="0.25">
      <c r="B8" s="1"/>
      <c r="C8" s="1"/>
      <c r="D8" s="1"/>
      <c r="E8" s="1"/>
      <c r="F8" s="1"/>
    </row>
    <row r="9" spans="2:8" x14ac:dyDescent="0.25">
      <c r="B9" s="31" t="s">
        <v>7</v>
      </c>
      <c r="C9" s="31" t="s">
        <v>237</v>
      </c>
      <c r="D9" s="31" t="s">
        <v>233</v>
      </c>
      <c r="E9" s="31" t="s">
        <v>235</v>
      </c>
      <c r="F9" s="31" t="s">
        <v>234</v>
      </c>
      <c r="G9" s="31" t="s">
        <v>236</v>
      </c>
    </row>
    <row r="10" spans="2:8" x14ac:dyDescent="0.25">
      <c r="B10" s="31">
        <v>1</v>
      </c>
      <c r="C10" s="31">
        <v>2</v>
      </c>
      <c r="D10" s="31">
        <v>3</v>
      </c>
      <c r="E10" s="31">
        <v>4</v>
      </c>
      <c r="F10" s="31">
        <v>5</v>
      </c>
      <c r="G10" s="31">
        <v>6</v>
      </c>
    </row>
    <row r="11" spans="2:8" ht="15.75" customHeight="1" x14ac:dyDescent="0.25">
      <c r="B11" s="6" t="s">
        <v>32</v>
      </c>
      <c r="C11" s="37">
        <f>C12</f>
        <v>12534251.359999999</v>
      </c>
      <c r="D11" s="37">
        <f t="shared" ref="D11:G11" si="0">D12</f>
        <v>16786833</v>
      </c>
      <c r="E11" s="37">
        <f t="shared" si="0"/>
        <v>18399552</v>
      </c>
      <c r="F11" s="37">
        <f t="shared" si="0"/>
        <v>15805083</v>
      </c>
      <c r="G11" s="37">
        <f t="shared" si="0"/>
        <v>15770083</v>
      </c>
    </row>
    <row r="12" spans="2:8" ht="15.75" customHeight="1" x14ac:dyDescent="0.25">
      <c r="B12" s="39" t="s">
        <v>122</v>
      </c>
      <c r="C12" s="37">
        <f>C13</f>
        <v>12534251.359999999</v>
      </c>
      <c r="D12" s="37">
        <f t="shared" ref="D12:G12" si="1">D13</f>
        <v>16786833</v>
      </c>
      <c r="E12" s="37">
        <f t="shared" si="1"/>
        <v>18399552</v>
      </c>
      <c r="F12" s="37">
        <f t="shared" si="1"/>
        <v>15805083</v>
      </c>
      <c r="G12" s="37">
        <f t="shared" si="1"/>
        <v>15770083</v>
      </c>
    </row>
    <row r="13" spans="2:8" ht="25.5" x14ac:dyDescent="0.25">
      <c r="B13" s="12" t="s">
        <v>123</v>
      </c>
      <c r="C13" s="37">
        <v>12534251.359999999</v>
      </c>
      <c r="D13" s="37">
        <v>16786833</v>
      </c>
      <c r="E13" s="37">
        <v>18399552</v>
      </c>
      <c r="F13" s="37">
        <v>15805083</v>
      </c>
      <c r="G13" s="37">
        <v>15770083</v>
      </c>
      <c r="H13" s="51"/>
    </row>
    <row r="14" spans="2:8" x14ac:dyDescent="0.25">
      <c r="B14" s="10" t="s">
        <v>16</v>
      </c>
      <c r="C14" s="4"/>
      <c r="D14" s="4"/>
      <c r="E14" s="5"/>
      <c r="F14" s="5"/>
      <c r="G14" s="5"/>
    </row>
    <row r="15" spans="2:8" x14ac:dyDescent="0.25">
      <c r="E15" s="51"/>
      <c r="F15" s="51"/>
      <c r="G15" s="51"/>
    </row>
  </sheetData>
  <mergeCells count="5">
    <mergeCell ref="B1:H1"/>
    <mergeCell ref="B2:H2"/>
    <mergeCell ref="B3:H3"/>
    <mergeCell ref="B5:E5"/>
    <mergeCell ref="B7:G7"/>
  </mergeCells>
  <pageMargins left="0.70866141732283472" right="0.70866141732283472" top="0.74803149606299213" bottom="0.74803149606299213" header="0.31496062992125984" footer="0.31496062992125984"/>
  <pageSetup paperSize="9" scale="77" firstPageNumber="6" orientation="landscape" useFirstPageNumber="1" r:id="rId1"/>
  <headerFooter>
    <oddFooter>&amp;C&amp;P od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3"/>
  <sheetViews>
    <sheetView view="pageLayout" zoomScale="85" zoomScaleNormal="100" zoomScalePageLayoutView="85" workbookViewId="0">
      <selection activeCell="B15" activeCellId="1" sqref="B19:K19 B15:K15"/>
    </sheetView>
  </sheetViews>
  <sheetFormatPr defaultRowHeight="15" x14ac:dyDescent="0.25"/>
  <cols>
    <col min="2" max="2" width="5" customWidth="1"/>
    <col min="3" max="3" width="4.7109375" customWidth="1"/>
    <col min="4" max="4" width="5.42578125" customWidth="1"/>
    <col min="5" max="5" width="7.85546875" customWidth="1"/>
    <col min="6" max="9" width="25.28515625" customWidth="1"/>
    <col min="10" max="10" width="27.7109375" customWidth="1"/>
    <col min="11" max="11" width="29.5703125" customWidth="1"/>
    <col min="12" max="12" width="12.28515625" customWidth="1"/>
  </cols>
  <sheetData>
    <row r="1" spans="2:12" ht="15.75" x14ac:dyDescent="0.25">
      <c r="B1" s="105" t="s">
        <v>43</v>
      </c>
      <c r="C1" s="105"/>
      <c r="D1" s="105"/>
      <c r="E1" s="105"/>
      <c r="F1" s="105"/>
      <c r="G1" s="105"/>
      <c r="H1" s="105"/>
      <c r="I1" s="105"/>
      <c r="J1" s="72"/>
      <c r="K1" s="72"/>
    </row>
    <row r="2" spans="2:12" ht="18" x14ac:dyDescent="0.25">
      <c r="B2" s="106" t="s">
        <v>44</v>
      </c>
      <c r="C2" s="106"/>
      <c r="D2" s="106"/>
      <c r="E2" s="106"/>
      <c r="F2" s="106"/>
      <c r="G2" s="106"/>
      <c r="H2" s="106"/>
      <c r="I2" s="106"/>
      <c r="J2" s="73"/>
      <c r="K2" s="73"/>
    </row>
    <row r="3" spans="2:12" ht="18" customHeight="1" x14ac:dyDescent="0.25">
      <c r="B3" s="106" t="s">
        <v>245</v>
      </c>
      <c r="C3" s="106"/>
      <c r="D3" s="106"/>
      <c r="E3" s="106"/>
      <c r="F3" s="106"/>
      <c r="G3" s="106"/>
      <c r="H3" s="106"/>
      <c r="I3" s="106"/>
      <c r="J3" s="73"/>
      <c r="K3" s="73"/>
    </row>
    <row r="4" spans="2:12" ht="18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customHeight="1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8" spans="2:12" ht="15.75" x14ac:dyDescent="0.25">
      <c r="B8" s="122" t="s">
        <v>200</v>
      </c>
      <c r="C8" s="122"/>
      <c r="D8" s="122"/>
      <c r="E8" s="122"/>
      <c r="F8" s="122"/>
      <c r="G8" s="122"/>
      <c r="H8" s="122"/>
      <c r="I8" s="122"/>
      <c r="J8" s="122"/>
      <c r="K8" s="122"/>
      <c r="L8" s="77"/>
    </row>
    <row r="9" spans="2:12" ht="18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8" customHeight="1" x14ac:dyDescent="0.25">
      <c r="B10" s="90"/>
      <c r="C10" s="90"/>
      <c r="D10" s="90"/>
      <c r="E10" s="90"/>
      <c r="F10" s="90"/>
      <c r="G10" s="90"/>
      <c r="H10" s="90"/>
      <c r="I10" s="90"/>
      <c r="J10" s="27"/>
      <c r="K10" s="27"/>
    </row>
    <row r="11" spans="2:12" ht="15.75" customHeight="1" x14ac:dyDescent="0.25">
      <c r="B11" s="90" t="s">
        <v>201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</row>
    <row r="12" spans="2:12" ht="18" x14ac:dyDescent="0.25">
      <c r="B12" s="1"/>
      <c r="C12" s="1"/>
      <c r="D12" s="1"/>
      <c r="E12" s="1"/>
      <c r="F12" s="1"/>
      <c r="G12" s="1"/>
      <c r="H12" s="1"/>
      <c r="I12" s="1"/>
      <c r="J12" s="2"/>
      <c r="K12" s="2"/>
      <c r="L12" s="1"/>
    </row>
    <row r="13" spans="2:12" ht="20.25" customHeight="1" x14ac:dyDescent="0.25">
      <c r="B13" s="119" t="s">
        <v>7</v>
      </c>
      <c r="C13" s="120"/>
      <c r="D13" s="120"/>
      <c r="E13" s="120"/>
      <c r="F13" s="121"/>
      <c r="G13" s="31" t="s">
        <v>237</v>
      </c>
      <c r="H13" s="31" t="s">
        <v>233</v>
      </c>
      <c r="I13" s="31" t="s">
        <v>235</v>
      </c>
      <c r="J13" s="31" t="s">
        <v>234</v>
      </c>
      <c r="K13" s="31" t="s">
        <v>236</v>
      </c>
      <c r="L13" s="74"/>
    </row>
    <row r="14" spans="2:12" x14ac:dyDescent="0.25">
      <c r="B14" s="119">
        <v>1</v>
      </c>
      <c r="C14" s="120"/>
      <c r="D14" s="120"/>
      <c r="E14" s="120"/>
      <c r="F14" s="121"/>
      <c r="G14" s="31">
        <v>2</v>
      </c>
      <c r="H14" s="31">
        <v>3</v>
      </c>
      <c r="I14" s="31">
        <v>4</v>
      </c>
      <c r="J14" s="31">
        <v>5</v>
      </c>
      <c r="K14" s="31">
        <v>6</v>
      </c>
      <c r="L14" s="74"/>
    </row>
    <row r="15" spans="2:12" ht="25.5" x14ac:dyDescent="0.25">
      <c r="B15" s="6">
        <v>8</v>
      </c>
      <c r="C15" s="6"/>
      <c r="D15" s="6"/>
      <c r="E15" s="6"/>
      <c r="F15" s="6" t="s">
        <v>9</v>
      </c>
      <c r="G15" s="85">
        <f>G16</f>
        <v>0</v>
      </c>
      <c r="H15" s="85">
        <f t="shared" ref="H15:K15" si="0">H16</f>
        <v>0</v>
      </c>
      <c r="I15" s="36">
        <f t="shared" si="0"/>
        <v>1450000</v>
      </c>
      <c r="J15" s="85">
        <f t="shared" si="0"/>
        <v>0</v>
      </c>
      <c r="K15" s="85">
        <f t="shared" si="0"/>
        <v>0</v>
      </c>
      <c r="L15" s="75"/>
    </row>
    <row r="16" spans="2:12" x14ac:dyDescent="0.25">
      <c r="B16" s="6"/>
      <c r="C16" s="10">
        <v>84</v>
      </c>
      <c r="D16" s="10"/>
      <c r="E16" s="10"/>
      <c r="F16" s="10" t="s">
        <v>14</v>
      </c>
      <c r="G16" s="4">
        <f>G17</f>
        <v>0</v>
      </c>
      <c r="H16" s="4">
        <f t="shared" ref="H16:K17" si="1">H17</f>
        <v>0</v>
      </c>
      <c r="I16" s="37">
        <f t="shared" si="1"/>
        <v>1450000</v>
      </c>
      <c r="J16" s="37">
        <f t="shared" si="1"/>
        <v>0</v>
      </c>
      <c r="K16" s="37">
        <f t="shared" si="1"/>
        <v>0</v>
      </c>
      <c r="L16" s="75"/>
    </row>
    <row r="17" spans="2:12" ht="63.75" x14ac:dyDescent="0.25">
      <c r="B17" s="7"/>
      <c r="C17" s="7"/>
      <c r="D17" s="7">
        <v>844</v>
      </c>
      <c r="E17" s="7"/>
      <c r="F17" s="22" t="s">
        <v>238</v>
      </c>
      <c r="G17" s="37">
        <f t="shared" ref="G17" si="2">G18</f>
        <v>0</v>
      </c>
      <c r="H17" s="37">
        <f t="shared" si="1"/>
        <v>0</v>
      </c>
      <c r="I17" s="37">
        <f>I18</f>
        <v>1450000</v>
      </c>
      <c r="J17" s="37">
        <f t="shared" si="1"/>
        <v>0</v>
      </c>
      <c r="K17" s="37">
        <f t="shared" si="1"/>
        <v>0</v>
      </c>
      <c r="L17" s="75"/>
    </row>
    <row r="18" spans="2:12" ht="63.75" x14ac:dyDescent="0.25">
      <c r="B18" s="7"/>
      <c r="C18" s="7"/>
      <c r="D18" s="7"/>
      <c r="E18" s="7">
        <v>8443</v>
      </c>
      <c r="F18" s="22" t="s">
        <v>238</v>
      </c>
      <c r="G18" s="4">
        <v>0</v>
      </c>
      <c r="H18" s="4">
        <v>0</v>
      </c>
      <c r="I18" s="37">
        <v>1450000</v>
      </c>
      <c r="J18" s="37">
        <v>0</v>
      </c>
      <c r="K18" s="37">
        <v>0</v>
      </c>
      <c r="L18" s="75"/>
    </row>
    <row r="19" spans="2:12" ht="30" customHeight="1" x14ac:dyDescent="0.25">
      <c r="B19" s="9">
        <v>5</v>
      </c>
      <c r="C19" s="9"/>
      <c r="D19" s="9"/>
      <c r="E19" s="9"/>
      <c r="F19" s="17" t="s">
        <v>10</v>
      </c>
      <c r="G19" s="85">
        <f>G20</f>
        <v>0</v>
      </c>
      <c r="H19" s="85">
        <f t="shared" ref="H19:K19" si="3">H20</f>
        <v>0</v>
      </c>
      <c r="I19" s="36">
        <f t="shared" si="3"/>
        <v>969238</v>
      </c>
      <c r="J19" s="36">
        <f t="shared" si="3"/>
        <v>100000</v>
      </c>
      <c r="K19" s="36">
        <f t="shared" si="3"/>
        <v>100000</v>
      </c>
      <c r="L19" s="75"/>
    </row>
    <row r="20" spans="2:12" ht="25.5" x14ac:dyDescent="0.25">
      <c r="B20" s="10"/>
      <c r="C20" s="10">
        <v>54</v>
      </c>
      <c r="D20" s="10"/>
      <c r="E20" s="10"/>
      <c r="F20" s="18" t="s">
        <v>15</v>
      </c>
      <c r="G20" s="4">
        <f>G21</f>
        <v>0</v>
      </c>
      <c r="H20" s="4">
        <f t="shared" ref="H20:K20" si="4">H21</f>
        <v>0</v>
      </c>
      <c r="I20" s="37">
        <f t="shared" si="4"/>
        <v>969238</v>
      </c>
      <c r="J20" s="37">
        <f t="shared" si="4"/>
        <v>100000</v>
      </c>
      <c r="K20" s="37">
        <f t="shared" si="4"/>
        <v>100000</v>
      </c>
      <c r="L20" s="75"/>
    </row>
    <row r="21" spans="2:12" ht="63.75" x14ac:dyDescent="0.25">
      <c r="B21" s="10"/>
      <c r="C21" s="10"/>
      <c r="D21" s="10">
        <v>544</v>
      </c>
      <c r="E21" s="22"/>
      <c r="F21" s="22" t="s">
        <v>240</v>
      </c>
      <c r="G21" s="4">
        <f>G22</f>
        <v>0</v>
      </c>
      <c r="H21" s="4">
        <f t="shared" ref="H21:K21" si="5">H22</f>
        <v>0</v>
      </c>
      <c r="I21" s="37">
        <f t="shared" si="5"/>
        <v>969238</v>
      </c>
      <c r="J21" s="37">
        <f t="shared" si="5"/>
        <v>100000</v>
      </c>
      <c r="K21" s="37">
        <f t="shared" si="5"/>
        <v>100000</v>
      </c>
      <c r="L21" s="75"/>
    </row>
    <row r="22" spans="2:12" ht="51" x14ac:dyDescent="0.25">
      <c r="B22" s="10"/>
      <c r="C22" s="10"/>
      <c r="D22" s="10"/>
      <c r="E22" s="22">
        <v>5443</v>
      </c>
      <c r="F22" s="22" t="s">
        <v>239</v>
      </c>
      <c r="G22" s="4">
        <v>0</v>
      </c>
      <c r="H22" s="4">
        <v>0</v>
      </c>
      <c r="I22" s="38">
        <v>969238</v>
      </c>
      <c r="J22" s="38">
        <v>100000</v>
      </c>
      <c r="K22" s="38">
        <v>100000</v>
      </c>
      <c r="L22" s="76"/>
    </row>
    <row r="23" spans="2:12" x14ac:dyDescent="0.25">
      <c r="B23" s="11" t="s">
        <v>16</v>
      </c>
      <c r="C23" s="9"/>
      <c r="D23" s="9"/>
      <c r="E23" s="9"/>
      <c r="F23" s="17" t="s">
        <v>22</v>
      </c>
      <c r="G23" s="4"/>
      <c r="H23" s="4"/>
      <c r="I23" s="4"/>
      <c r="J23" s="21"/>
      <c r="K23" s="4"/>
      <c r="L23" s="75"/>
    </row>
  </sheetData>
  <mergeCells count="8">
    <mergeCell ref="B13:F13"/>
    <mergeCell ref="B10:I10"/>
    <mergeCell ref="B14:F14"/>
    <mergeCell ref="B1:I1"/>
    <mergeCell ref="B2:I2"/>
    <mergeCell ref="B3:I3"/>
    <mergeCell ref="B11:L11"/>
    <mergeCell ref="B8:K8"/>
  </mergeCells>
  <pageMargins left="0.70866141732283472" right="0.79411764705882348" top="0.74803149606299213" bottom="0.74803149606299213" header="0.31496062992125984" footer="0.31496062992125984"/>
  <pageSetup paperSize="9" scale="64" firstPageNumber="7" fitToHeight="0" orientation="landscape" useFirstPageNumber="1" r:id="rId1"/>
  <headerFooter>
    <oddFooter>&amp;C&amp;P od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1"/>
  <sheetViews>
    <sheetView view="pageLayout" zoomScaleNormal="100" workbookViewId="0">
      <selection activeCell="C17" sqref="C17"/>
    </sheetView>
  </sheetViews>
  <sheetFormatPr defaultRowHeight="15" x14ac:dyDescent="0.25"/>
  <cols>
    <col min="2" max="2" width="37.7109375" customWidth="1"/>
    <col min="3" max="5" width="25.28515625" customWidth="1"/>
    <col min="6" max="6" width="27.28515625" customWidth="1"/>
    <col min="7" max="7" width="29.28515625" customWidth="1"/>
    <col min="8" max="8" width="10.7109375" customWidth="1"/>
  </cols>
  <sheetData>
    <row r="1" spans="2:8" ht="15.75" x14ac:dyDescent="0.25">
      <c r="B1" s="105" t="s">
        <v>43</v>
      </c>
      <c r="C1" s="105"/>
      <c r="D1" s="105"/>
      <c r="E1" s="105"/>
      <c r="F1" s="105"/>
      <c r="G1" s="105"/>
      <c r="H1" s="105"/>
    </row>
    <row r="2" spans="2:8" ht="18" x14ac:dyDescent="0.25">
      <c r="B2" s="106" t="s">
        <v>44</v>
      </c>
      <c r="C2" s="106"/>
      <c r="D2" s="106"/>
      <c r="E2" s="106"/>
      <c r="F2" s="106"/>
      <c r="G2" s="106"/>
      <c r="H2" s="106"/>
    </row>
    <row r="3" spans="2:8" ht="18" customHeight="1" x14ac:dyDescent="0.25">
      <c r="B3" s="106" t="s">
        <v>245</v>
      </c>
      <c r="C3" s="106"/>
      <c r="D3" s="106"/>
      <c r="E3" s="106"/>
      <c r="F3" s="106"/>
      <c r="G3" s="106"/>
      <c r="H3" s="106"/>
    </row>
    <row r="4" spans="2:8" ht="18" x14ac:dyDescent="0.25">
      <c r="B4" s="1"/>
      <c r="C4" s="1"/>
      <c r="D4" s="1"/>
      <c r="E4" s="1"/>
      <c r="F4" s="1"/>
      <c r="G4" s="1"/>
    </row>
    <row r="5" spans="2:8" ht="18" customHeight="1" x14ac:dyDescent="0.25">
      <c r="B5" s="46"/>
      <c r="C5" s="46"/>
      <c r="D5" s="46"/>
      <c r="E5" s="46"/>
      <c r="F5" s="46"/>
      <c r="G5" s="46"/>
      <c r="H5" s="46"/>
    </row>
    <row r="7" spans="2:8" ht="18" x14ac:dyDescent="0.25">
      <c r="B7" s="1"/>
      <c r="C7" s="1"/>
      <c r="D7" s="1"/>
      <c r="E7" s="1"/>
      <c r="F7" s="2"/>
    </row>
    <row r="8" spans="2:8" ht="15.75" customHeight="1" x14ac:dyDescent="0.25">
      <c r="B8" s="90" t="s">
        <v>202</v>
      </c>
      <c r="C8" s="90"/>
      <c r="D8" s="90"/>
      <c r="E8" s="90"/>
      <c r="F8" s="90"/>
      <c r="G8" s="90"/>
    </row>
    <row r="9" spans="2:8" ht="18" x14ac:dyDescent="0.25">
      <c r="B9" s="1"/>
      <c r="C9" s="1"/>
      <c r="D9" s="1"/>
      <c r="E9" s="1"/>
      <c r="F9" s="2"/>
    </row>
    <row r="10" spans="2:8" ht="24" customHeight="1" x14ac:dyDescent="0.25">
      <c r="B10" s="31" t="s">
        <v>7</v>
      </c>
      <c r="C10" s="31" t="s">
        <v>237</v>
      </c>
      <c r="D10" s="31" t="s">
        <v>233</v>
      </c>
      <c r="E10" s="31" t="s">
        <v>235</v>
      </c>
      <c r="F10" s="31" t="s">
        <v>234</v>
      </c>
      <c r="G10" s="31" t="s">
        <v>236</v>
      </c>
    </row>
    <row r="11" spans="2:8" x14ac:dyDescent="0.25">
      <c r="B11" s="31">
        <v>1</v>
      </c>
      <c r="C11" s="31">
        <v>2</v>
      </c>
      <c r="D11" s="31">
        <v>3</v>
      </c>
      <c r="E11" s="31">
        <v>4</v>
      </c>
      <c r="F11" s="31">
        <v>5</v>
      </c>
      <c r="G11" s="31">
        <v>6</v>
      </c>
    </row>
    <row r="12" spans="2:8" ht="25.5" x14ac:dyDescent="0.25">
      <c r="B12" s="87" t="s">
        <v>241</v>
      </c>
      <c r="C12" s="81">
        <f>C13</f>
        <v>0</v>
      </c>
      <c r="D12" s="81">
        <f t="shared" ref="D12:G12" si="0">D13</f>
        <v>0</v>
      </c>
      <c r="E12" s="82">
        <f t="shared" si="0"/>
        <v>1450000</v>
      </c>
      <c r="F12" s="81">
        <f t="shared" si="0"/>
        <v>0</v>
      </c>
      <c r="G12" s="81">
        <f t="shared" si="0"/>
        <v>0</v>
      </c>
    </row>
    <row r="13" spans="2:8" x14ac:dyDescent="0.25">
      <c r="B13" s="87" t="s">
        <v>242</v>
      </c>
      <c r="C13" s="81">
        <f>C14</f>
        <v>0</v>
      </c>
      <c r="D13" s="81">
        <f t="shared" ref="D13:G13" si="1">D14</f>
        <v>0</v>
      </c>
      <c r="E13" s="82">
        <f t="shared" si="1"/>
        <v>1450000</v>
      </c>
      <c r="F13" s="81">
        <f t="shared" si="1"/>
        <v>0</v>
      </c>
      <c r="G13" s="81">
        <f t="shared" si="1"/>
        <v>0</v>
      </c>
    </row>
    <row r="14" spans="2:8" x14ac:dyDescent="0.25">
      <c r="B14" s="87" t="s">
        <v>243</v>
      </c>
      <c r="C14" s="81">
        <v>0</v>
      </c>
      <c r="D14" s="81">
        <v>0</v>
      </c>
      <c r="E14" s="82">
        <v>1450000</v>
      </c>
      <c r="F14" s="81">
        <v>0</v>
      </c>
      <c r="G14" s="81">
        <v>0</v>
      </c>
    </row>
    <row r="15" spans="2:8" x14ac:dyDescent="0.25">
      <c r="B15" s="6" t="s">
        <v>34</v>
      </c>
      <c r="C15" s="84">
        <f t="shared" ref="C15:D15" si="2">C12</f>
        <v>0</v>
      </c>
      <c r="D15" s="84">
        <f t="shared" si="2"/>
        <v>0</v>
      </c>
      <c r="E15" s="57">
        <f>E12</f>
        <v>1450000</v>
      </c>
      <c r="F15" s="84">
        <f t="shared" ref="F15:G15" si="3">F12</f>
        <v>0</v>
      </c>
      <c r="G15" s="84">
        <f t="shared" si="3"/>
        <v>0</v>
      </c>
    </row>
    <row r="16" spans="2:8" x14ac:dyDescent="0.25">
      <c r="B16" s="86" t="s">
        <v>187</v>
      </c>
      <c r="C16" s="83">
        <f t="shared" ref="C16:D16" si="4">C17</f>
        <v>0</v>
      </c>
      <c r="D16" s="83">
        <f t="shared" si="4"/>
        <v>0</v>
      </c>
      <c r="E16" s="55">
        <f>E17</f>
        <v>50000</v>
      </c>
      <c r="F16" s="55">
        <f t="shared" ref="F16:G16" si="5">F17</f>
        <v>100000</v>
      </c>
      <c r="G16" s="55">
        <f t="shared" si="5"/>
        <v>100000</v>
      </c>
    </row>
    <row r="17" spans="2:7" x14ac:dyDescent="0.25">
      <c r="B17" s="86" t="s">
        <v>249</v>
      </c>
      <c r="C17" s="83"/>
      <c r="D17" s="83"/>
      <c r="E17" s="55">
        <v>50000</v>
      </c>
      <c r="F17" s="55">
        <v>100000</v>
      </c>
      <c r="G17" s="55">
        <v>100000</v>
      </c>
    </row>
    <row r="18" spans="2:7" x14ac:dyDescent="0.25">
      <c r="B18" s="10" t="s">
        <v>189</v>
      </c>
      <c r="C18" s="83">
        <f t="shared" ref="C18:D18" si="6">C19</f>
        <v>0</v>
      </c>
      <c r="D18" s="83">
        <f t="shared" si="6"/>
        <v>0</v>
      </c>
      <c r="E18" s="55">
        <f>E19</f>
        <v>919238</v>
      </c>
      <c r="F18" s="83">
        <f t="shared" ref="F18:G19" si="7">F19</f>
        <v>0</v>
      </c>
      <c r="G18" s="83">
        <f t="shared" si="7"/>
        <v>0</v>
      </c>
    </row>
    <row r="19" spans="2:7" x14ac:dyDescent="0.25">
      <c r="B19" s="10" t="s">
        <v>190</v>
      </c>
      <c r="C19" s="83">
        <f t="shared" ref="C19:D19" si="8">C20</f>
        <v>0</v>
      </c>
      <c r="D19" s="83">
        <f t="shared" si="8"/>
        <v>0</v>
      </c>
      <c r="E19" s="55">
        <f>E20</f>
        <v>919238</v>
      </c>
      <c r="F19" s="83">
        <f t="shared" si="7"/>
        <v>0</v>
      </c>
      <c r="G19" s="83">
        <f t="shared" si="7"/>
        <v>0</v>
      </c>
    </row>
    <row r="20" spans="2:7" ht="38.25" x14ac:dyDescent="0.25">
      <c r="B20" s="10" t="s">
        <v>221</v>
      </c>
      <c r="C20" s="83">
        <v>0</v>
      </c>
      <c r="D20" s="83">
        <v>0</v>
      </c>
      <c r="E20" s="55">
        <v>919238</v>
      </c>
      <c r="F20" s="83"/>
      <c r="G20" s="83"/>
    </row>
    <row r="21" spans="2:7" ht="15.75" customHeight="1" x14ac:dyDescent="0.25">
      <c r="B21" s="6" t="s">
        <v>35</v>
      </c>
      <c r="C21" s="85">
        <v>0</v>
      </c>
      <c r="D21" s="85">
        <v>0</v>
      </c>
      <c r="E21" s="57">
        <f>E18+E16</f>
        <v>969238</v>
      </c>
      <c r="F21" s="57">
        <f t="shared" ref="F21:G21" si="9">F18+F16</f>
        <v>100000</v>
      </c>
      <c r="G21" s="57">
        <f t="shared" si="9"/>
        <v>100000</v>
      </c>
    </row>
  </sheetData>
  <mergeCells count="4">
    <mergeCell ref="B1:H1"/>
    <mergeCell ref="B2:H2"/>
    <mergeCell ref="B3:H3"/>
    <mergeCell ref="B8:G8"/>
  </mergeCells>
  <pageMargins left="0.70866141732283472" right="0.70866141732283472" top="0.74803149606299213" bottom="0.74803149606299213" header="0.31496062992125984" footer="0.31496062992125984"/>
  <pageSetup paperSize="9" scale="68" firstPageNumber="8" fitToHeight="0" orientation="landscape" useFirstPageNumber="1" r:id="rId1"/>
  <headerFooter>
    <oddFooter>&amp;C&amp;P od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190"/>
  <sheetViews>
    <sheetView tabSelected="1" view="pageLayout" topLeftCell="A173" zoomScale="85" zoomScaleNormal="100" zoomScalePageLayoutView="85" workbookViewId="0">
      <selection activeCell="A4" sqref="A4:XFD4"/>
    </sheetView>
  </sheetViews>
  <sheetFormatPr defaultRowHeight="15" x14ac:dyDescent="0.25"/>
  <cols>
    <col min="2" max="2" width="37.7109375" customWidth="1"/>
    <col min="3" max="3" width="24.28515625" bestFit="1" customWidth="1"/>
    <col min="4" max="5" width="25.28515625" customWidth="1"/>
    <col min="6" max="6" width="28.28515625" customWidth="1"/>
    <col min="7" max="7" width="30.7109375" customWidth="1"/>
    <col min="8" max="8" width="12.7109375" bestFit="1" customWidth="1"/>
  </cols>
  <sheetData>
    <row r="1" spans="2:8" ht="15.75" x14ac:dyDescent="0.25">
      <c r="B1" s="105" t="s">
        <v>43</v>
      </c>
      <c r="C1" s="105"/>
      <c r="D1" s="105"/>
      <c r="E1" s="105"/>
      <c r="F1" s="105"/>
      <c r="G1" s="105"/>
      <c r="H1" s="105"/>
    </row>
    <row r="2" spans="2:8" ht="18" x14ac:dyDescent="0.25">
      <c r="B2" s="106" t="s">
        <v>44</v>
      </c>
      <c r="C2" s="106"/>
      <c r="D2" s="106"/>
      <c r="E2" s="106"/>
      <c r="F2" s="106"/>
      <c r="G2" s="106"/>
      <c r="H2" s="106"/>
    </row>
    <row r="3" spans="2:8" ht="18" x14ac:dyDescent="0.25">
      <c r="B3" s="106" t="s">
        <v>245</v>
      </c>
      <c r="C3" s="106"/>
      <c r="D3" s="106"/>
      <c r="E3" s="106"/>
      <c r="F3" s="106"/>
      <c r="G3" s="106"/>
      <c r="H3" s="106"/>
    </row>
    <row r="4" spans="2:8" ht="18" x14ac:dyDescent="0.25">
      <c r="B4" s="123"/>
      <c r="C4" s="123"/>
      <c r="D4" s="123"/>
      <c r="E4" s="123"/>
    </row>
    <row r="5" spans="2:8" ht="15.75" customHeight="1" x14ac:dyDescent="0.25">
      <c r="B5" s="90" t="s">
        <v>11</v>
      </c>
      <c r="C5" s="90"/>
      <c r="D5" s="90"/>
      <c r="E5" s="90"/>
      <c r="F5" s="90"/>
      <c r="G5" s="90"/>
    </row>
    <row r="6" spans="2:8" ht="18" x14ac:dyDescent="0.25">
      <c r="B6" s="1"/>
      <c r="C6" s="1"/>
      <c r="D6" s="1"/>
      <c r="E6" s="1"/>
      <c r="F6" s="1"/>
    </row>
    <row r="7" spans="2:8" ht="15.75" customHeight="1" x14ac:dyDescent="0.25">
      <c r="B7" s="47" t="s">
        <v>32</v>
      </c>
      <c r="C7" s="48">
        <f>C8+C111+C128</f>
        <v>12534251.360000003</v>
      </c>
      <c r="D7" s="48">
        <f>D8+D111+D128</f>
        <v>16786833</v>
      </c>
      <c r="E7" s="48">
        <f>E8+E111+E128</f>
        <v>18399552</v>
      </c>
      <c r="F7" s="48">
        <f>F8+F111+F128</f>
        <v>15805083</v>
      </c>
      <c r="G7" s="48">
        <f>G8+G111+G128</f>
        <v>15770083</v>
      </c>
      <c r="H7" s="51"/>
    </row>
    <row r="8" spans="2:8" ht="15.75" customHeight="1" x14ac:dyDescent="0.25">
      <c r="B8" s="6" t="s">
        <v>124</v>
      </c>
      <c r="C8" s="33">
        <f>C9+C104</f>
        <v>11573839.360000003</v>
      </c>
      <c r="D8" s="33">
        <v>13967410</v>
      </c>
      <c r="E8" s="33">
        <f>E9+E104</f>
        <v>14050350</v>
      </c>
      <c r="F8" s="33">
        <f>F9+F104</f>
        <v>14499669</v>
      </c>
      <c r="G8" s="33">
        <f>G9+G104</f>
        <v>14464669</v>
      </c>
      <c r="H8" s="51"/>
    </row>
    <row r="9" spans="2:8" ht="24.75" customHeight="1" x14ac:dyDescent="0.25">
      <c r="B9" s="6" t="s">
        <v>125</v>
      </c>
      <c r="C9" s="33">
        <f>C10+C15+C101+C98</f>
        <v>11573839.360000003</v>
      </c>
      <c r="D9" s="33">
        <v>13623249</v>
      </c>
      <c r="E9" s="33">
        <f>E10+E15+E101+E98+E57</f>
        <v>13906950</v>
      </c>
      <c r="F9" s="33">
        <f>F10+F15+F101+F98+F57</f>
        <v>14418669</v>
      </c>
      <c r="G9" s="33">
        <f>G10+G15+G101+G98+G57</f>
        <v>14418669</v>
      </c>
      <c r="H9" s="51"/>
    </row>
    <row r="10" spans="2:8" ht="15.75" customHeight="1" x14ac:dyDescent="0.25">
      <c r="B10" s="42" t="s">
        <v>187</v>
      </c>
      <c r="C10" s="36">
        <f>C11</f>
        <v>1361516.8</v>
      </c>
      <c r="D10" s="36">
        <v>1909251</v>
      </c>
      <c r="E10" s="36">
        <f t="shared" ref="E10:G10" si="0">E11</f>
        <v>1916600</v>
      </c>
      <c r="F10" s="36">
        <f t="shared" si="0"/>
        <v>1974098</v>
      </c>
      <c r="G10" s="36">
        <f t="shared" si="0"/>
        <v>1974098</v>
      </c>
      <c r="H10" s="51"/>
    </row>
    <row r="11" spans="2:8" x14ac:dyDescent="0.25">
      <c r="B11" s="42" t="s">
        <v>252</v>
      </c>
      <c r="C11" s="36">
        <f>C12+C13+C14</f>
        <v>1361516.8</v>
      </c>
      <c r="D11" s="36">
        <f t="shared" ref="D11:G11" si="1">D12+D13+D14</f>
        <v>1909251</v>
      </c>
      <c r="E11" s="36">
        <f t="shared" si="1"/>
        <v>1916600</v>
      </c>
      <c r="F11" s="36">
        <f t="shared" si="1"/>
        <v>1974098</v>
      </c>
      <c r="G11" s="36">
        <f t="shared" si="1"/>
        <v>1974098</v>
      </c>
      <c r="H11" s="51"/>
    </row>
    <row r="12" spans="2:8" x14ac:dyDescent="0.25">
      <c r="B12" s="23" t="s">
        <v>126</v>
      </c>
      <c r="C12" s="55">
        <v>350000</v>
      </c>
      <c r="D12" s="37">
        <v>357102</v>
      </c>
      <c r="E12" s="37">
        <v>443000</v>
      </c>
      <c r="F12" s="37">
        <v>456290</v>
      </c>
      <c r="G12" s="37">
        <v>456290</v>
      </c>
      <c r="H12" s="51"/>
    </row>
    <row r="13" spans="2:8" ht="25.5" x14ac:dyDescent="0.25">
      <c r="B13" s="23" t="s">
        <v>127</v>
      </c>
      <c r="C13" s="55">
        <v>57750</v>
      </c>
      <c r="D13" s="55">
        <v>60000</v>
      </c>
      <c r="E13" s="55">
        <v>73600</v>
      </c>
      <c r="F13" s="55">
        <v>75808</v>
      </c>
      <c r="G13" s="55">
        <v>75808</v>
      </c>
      <c r="H13" s="51"/>
    </row>
    <row r="14" spans="2:8" x14ac:dyDescent="0.25">
      <c r="B14" s="23" t="s">
        <v>128</v>
      </c>
      <c r="C14" s="55">
        <v>953766.8</v>
      </c>
      <c r="D14" s="62">
        <v>1492149</v>
      </c>
      <c r="E14" s="62">
        <v>1400000</v>
      </c>
      <c r="F14" s="62">
        <v>1442000</v>
      </c>
      <c r="G14" s="62">
        <v>1442000</v>
      </c>
      <c r="H14" s="51"/>
    </row>
    <row r="15" spans="2:8" x14ac:dyDescent="0.25">
      <c r="B15" s="42" t="s">
        <v>188</v>
      </c>
      <c r="C15" s="33">
        <f>C16+C57</f>
        <v>10189145.560000002</v>
      </c>
      <c r="D15" s="33">
        <f t="shared" ref="D15:G15" si="2">D16+D57</f>
        <v>11698498</v>
      </c>
      <c r="E15" s="33">
        <f t="shared" si="2"/>
        <v>11985850</v>
      </c>
      <c r="F15" s="33">
        <f t="shared" si="2"/>
        <v>12439936</v>
      </c>
      <c r="G15" s="33">
        <f t="shared" si="2"/>
        <v>12439936</v>
      </c>
      <c r="H15" s="51"/>
    </row>
    <row r="16" spans="2:8" ht="25.5" x14ac:dyDescent="0.25">
      <c r="B16" s="42" t="s">
        <v>258</v>
      </c>
      <c r="C16" s="33">
        <f>SUM(C17:C56)</f>
        <v>0</v>
      </c>
      <c r="D16" s="33">
        <f>SUM(D17:D56)</f>
        <v>0</v>
      </c>
      <c r="E16" s="33">
        <f>SUM(E17:E56)</f>
        <v>11985850</v>
      </c>
      <c r="F16" s="33">
        <f>SUM(F17:F56)</f>
        <v>12439936</v>
      </c>
      <c r="G16" s="33">
        <f>SUM(G17:G56)</f>
        <v>12439936</v>
      </c>
      <c r="H16" s="51"/>
    </row>
    <row r="17" spans="2:8" x14ac:dyDescent="0.25">
      <c r="B17" s="23" t="s">
        <v>126</v>
      </c>
      <c r="C17" s="55">
        <v>0</v>
      </c>
      <c r="D17" s="55">
        <v>0</v>
      </c>
      <c r="E17" s="40">
        <v>6236837</v>
      </c>
      <c r="F17" s="40">
        <v>6503944</v>
      </c>
      <c r="G17" s="40">
        <v>6503944</v>
      </c>
      <c r="H17" s="51"/>
    </row>
    <row r="18" spans="2:8" x14ac:dyDescent="0.25">
      <c r="B18" s="23" t="s">
        <v>129</v>
      </c>
      <c r="C18" s="55">
        <v>0</v>
      </c>
      <c r="D18" s="55">
        <v>0</v>
      </c>
      <c r="E18" s="40">
        <v>540000</v>
      </c>
      <c r="F18" s="40">
        <v>556200</v>
      </c>
      <c r="G18" s="40">
        <v>556200</v>
      </c>
      <c r="H18" s="51"/>
    </row>
    <row r="19" spans="2:8" x14ac:dyDescent="0.25">
      <c r="B19" s="23" t="s">
        <v>130</v>
      </c>
      <c r="C19" s="55">
        <v>0</v>
      </c>
      <c r="D19" s="55">
        <v>0</v>
      </c>
      <c r="E19" s="40">
        <v>241000</v>
      </c>
      <c r="F19" s="40">
        <v>248230</v>
      </c>
      <c r="G19" s="40">
        <v>248230</v>
      </c>
      <c r="H19" s="51"/>
    </row>
    <row r="20" spans="2:8" ht="25.5" x14ac:dyDescent="0.25">
      <c r="B20" s="23" t="s">
        <v>127</v>
      </c>
      <c r="C20" s="55">
        <v>0</v>
      </c>
      <c r="D20" s="55">
        <v>0</v>
      </c>
      <c r="E20" s="40">
        <v>1056768</v>
      </c>
      <c r="F20" s="40">
        <v>1108471</v>
      </c>
      <c r="G20" s="40">
        <v>1108471</v>
      </c>
      <c r="H20" s="51"/>
    </row>
    <row r="21" spans="2:8" x14ac:dyDescent="0.25">
      <c r="B21" s="23" t="s">
        <v>131</v>
      </c>
      <c r="C21" s="55">
        <v>0</v>
      </c>
      <c r="D21" s="55">
        <v>0</v>
      </c>
      <c r="E21" s="40">
        <v>17000</v>
      </c>
      <c r="F21" s="40">
        <v>17510</v>
      </c>
      <c r="G21" s="40">
        <v>17510</v>
      </c>
      <c r="H21" s="51"/>
    </row>
    <row r="22" spans="2:8" ht="25.5" x14ac:dyDescent="0.25">
      <c r="B22" s="23" t="s">
        <v>192</v>
      </c>
      <c r="C22" s="55">
        <v>0</v>
      </c>
      <c r="D22" s="55">
        <v>0</v>
      </c>
      <c r="E22" s="40">
        <v>259000</v>
      </c>
      <c r="F22" s="40">
        <v>266770</v>
      </c>
      <c r="G22" s="40">
        <v>266770</v>
      </c>
      <c r="H22" s="51"/>
    </row>
    <row r="23" spans="2:8" x14ac:dyDescent="0.25">
      <c r="B23" s="23" t="s">
        <v>132</v>
      </c>
      <c r="C23" s="55">
        <v>0</v>
      </c>
      <c r="D23" s="55">
        <v>0</v>
      </c>
      <c r="E23" s="40">
        <v>10000</v>
      </c>
      <c r="F23" s="40">
        <v>10300</v>
      </c>
      <c r="G23" s="40">
        <v>10300</v>
      </c>
      <c r="H23" s="51"/>
    </row>
    <row r="24" spans="2:8" ht="25.5" x14ac:dyDescent="0.25">
      <c r="B24" s="23" t="s">
        <v>133</v>
      </c>
      <c r="C24" s="55">
        <v>0</v>
      </c>
      <c r="D24" s="55">
        <v>0</v>
      </c>
      <c r="E24" s="40">
        <v>39700</v>
      </c>
      <c r="F24" s="40">
        <v>40891</v>
      </c>
      <c r="G24" s="40">
        <v>40891</v>
      </c>
      <c r="H24" s="51"/>
    </row>
    <row r="25" spans="2:8" x14ac:dyDescent="0.25">
      <c r="B25" s="23" t="s">
        <v>128</v>
      </c>
      <c r="C25" s="55">
        <v>0</v>
      </c>
      <c r="D25" s="55">
        <v>0</v>
      </c>
      <c r="E25" s="40">
        <v>2001500</v>
      </c>
      <c r="F25" s="40">
        <v>2061545</v>
      </c>
      <c r="G25" s="40">
        <v>2061545</v>
      </c>
      <c r="H25" s="51"/>
    </row>
    <row r="26" spans="2:8" x14ac:dyDescent="0.25">
      <c r="B26" s="23" t="s">
        <v>134</v>
      </c>
      <c r="C26" s="55">
        <v>0</v>
      </c>
      <c r="D26" s="55">
        <v>0</v>
      </c>
      <c r="E26" s="40">
        <v>323000</v>
      </c>
      <c r="F26" s="40">
        <v>332690</v>
      </c>
      <c r="G26" s="40">
        <v>332690</v>
      </c>
      <c r="H26" s="51"/>
    </row>
    <row r="27" spans="2:8" ht="25.5" x14ac:dyDescent="0.25">
      <c r="B27" s="23" t="s">
        <v>135</v>
      </c>
      <c r="C27" s="55">
        <v>0</v>
      </c>
      <c r="D27" s="55">
        <v>0</v>
      </c>
      <c r="E27" s="40">
        <v>12800</v>
      </c>
      <c r="F27" s="40">
        <v>13184</v>
      </c>
      <c r="G27" s="40">
        <v>13184</v>
      </c>
      <c r="H27" s="51"/>
    </row>
    <row r="28" spans="2:8" x14ac:dyDescent="0.25">
      <c r="B28" s="23" t="s">
        <v>136</v>
      </c>
      <c r="C28" s="55">
        <v>0</v>
      </c>
      <c r="D28" s="55">
        <v>0</v>
      </c>
      <c r="E28" s="40">
        <v>11000</v>
      </c>
      <c r="F28" s="40">
        <v>11330</v>
      </c>
      <c r="G28" s="40">
        <v>11330</v>
      </c>
      <c r="H28" s="51"/>
    </row>
    <row r="29" spans="2:8" ht="25.5" x14ac:dyDescent="0.25">
      <c r="B29" s="23" t="s">
        <v>137</v>
      </c>
      <c r="C29" s="55">
        <v>0</v>
      </c>
      <c r="D29" s="55">
        <v>0</v>
      </c>
      <c r="E29" s="40">
        <v>3000</v>
      </c>
      <c r="F29" s="40">
        <v>3090</v>
      </c>
      <c r="G29" s="40">
        <v>3090</v>
      </c>
      <c r="H29" s="51"/>
    </row>
    <row r="30" spans="2:8" x14ac:dyDescent="0.25">
      <c r="B30" s="23" t="s">
        <v>138</v>
      </c>
      <c r="C30" s="55">
        <v>0</v>
      </c>
      <c r="D30" s="55">
        <v>0</v>
      </c>
      <c r="E30" s="40">
        <v>67000</v>
      </c>
      <c r="F30" s="40">
        <v>69010</v>
      </c>
      <c r="G30" s="40">
        <v>69010</v>
      </c>
      <c r="H30" s="51"/>
    </row>
    <row r="31" spans="2:8" ht="25.5" x14ac:dyDescent="0.25">
      <c r="B31" s="58" t="s">
        <v>139</v>
      </c>
      <c r="C31" s="55">
        <v>0</v>
      </c>
      <c r="D31" s="55">
        <v>0</v>
      </c>
      <c r="E31" s="40">
        <v>61836</v>
      </c>
      <c r="F31" s="40">
        <v>63691</v>
      </c>
      <c r="G31" s="40">
        <v>63691</v>
      </c>
      <c r="H31" s="51"/>
    </row>
    <row r="32" spans="2:8" x14ac:dyDescent="0.25">
      <c r="B32" s="23" t="s">
        <v>140</v>
      </c>
      <c r="C32" s="55">
        <v>0</v>
      </c>
      <c r="D32" s="55">
        <v>0</v>
      </c>
      <c r="E32" s="40">
        <v>1894</v>
      </c>
      <c r="F32" s="40">
        <v>1950</v>
      </c>
      <c r="G32" s="40">
        <v>1950</v>
      </c>
      <c r="H32" s="51"/>
    </row>
    <row r="33" spans="2:8" x14ac:dyDescent="0.25">
      <c r="B33" s="23" t="s">
        <v>141</v>
      </c>
      <c r="C33" s="55">
        <v>0</v>
      </c>
      <c r="D33" s="55">
        <v>0</v>
      </c>
      <c r="E33" s="40">
        <v>87000</v>
      </c>
      <c r="F33" s="40">
        <v>89610</v>
      </c>
      <c r="G33" s="40">
        <v>89610</v>
      </c>
      <c r="H33" s="51"/>
    </row>
    <row r="34" spans="2:8" x14ac:dyDescent="0.25">
      <c r="B34" s="23" t="s">
        <v>142</v>
      </c>
      <c r="C34" s="55">
        <v>0</v>
      </c>
      <c r="D34" s="55">
        <v>0</v>
      </c>
      <c r="E34" s="40">
        <v>13000</v>
      </c>
      <c r="F34" s="40">
        <v>13390</v>
      </c>
      <c r="G34" s="40">
        <v>13390</v>
      </c>
      <c r="H34" s="51"/>
    </row>
    <row r="35" spans="2:8" x14ac:dyDescent="0.25">
      <c r="B35" s="23" t="s">
        <v>143</v>
      </c>
      <c r="C35" s="55">
        <v>0</v>
      </c>
      <c r="D35" s="55">
        <v>0</v>
      </c>
      <c r="E35" s="40">
        <v>241050</v>
      </c>
      <c r="F35" s="40">
        <v>248281</v>
      </c>
      <c r="G35" s="40">
        <v>248281</v>
      </c>
      <c r="H35" s="51"/>
    </row>
    <row r="36" spans="2:8" x14ac:dyDescent="0.25">
      <c r="B36" s="23" t="s">
        <v>144</v>
      </c>
      <c r="C36" s="55">
        <v>0</v>
      </c>
      <c r="D36" s="55">
        <v>0</v>
      </c>
      <c r="E36" s="40">
        <v>190700</v>
      </c>
      <c r="F36" s="40">
        <v>196421</v>
      </c>
      <c r="G36" s="40">
        <v>196421</v>
      </c>
      <c r="H36" s="51"/>
    </row>
    <row r="37" spans="2:8" x14ac:dyDescent="0.25">
      <c r="B37" s="23" t="s">
        <v>145</v>
      </c>
      <c r="C37" s="55">
        <v>0</v>
      </c>
      <c r="D37" s="55">
        <v>0</v>
      </c>
      <c r="E37" s="40">
        <v>73000</v>
      </c>
      <c r="F37" s="40">
        <v>75000</v>
      </c>
      <c r="G37" s="40">
        <v>75000</v>
      </c>
      <c r="H37" s="51"/>
    </row>
    <row r="38" spans="2:8" x14ac:dyDescent="0.25">
      <c r="B38" s="58" t="s">
        <v>146</v>
      </c>
      <c r="C38" s="55">
        <v>0</v>
      </c>
      <c r="D38" s="55">
        <v>0</v>
      </c>
      <c r="E38" s="40">
        <v>31200</v>
      </c>
      <c r="F38" s="40">
        <v>32136</v>
      </c>
      <c r="G38" s="40">
        <v>32136</v>
      </c>
      <c r="H38" s="51"/>
    </row>
    <row r="39" spans="2:8" ht="25.5" x14ac:dyDescent="0.25">
      <c r="B39" s="58" t="s">
        <v>212</v>
      </c>
      <c r="C39" s="55">
        <v>0</v>
      </c>
      <c r="D39" s="55">
        <v>0</v>
      </c>
      <c r="E39" s="40">
        <v>342000</v>
      </c>
      <c r="F39" s="40">
        <v>352260</v>
      </c>
      <c r="G39" s="40">
        <v>352260</v>
      </c>
      <c r="H39" s="51"/>
    </row>
    <row r="40" spans="2:8" ht="25.5" x14ac:dyDescent="0.25">
      <c r="B40" s="23" t="s">
        <v>211</v>
      </c>
      <c r="C40" s="55">
        <v>0</v>
      </c>
      <c r="D40" s="55">
        <v>0</v>
      </c>
      <c r="E40" s="40">
        <v>8625</v>
      </c>
      <c r="F40" s="40">
        <v>8884</v>
      </c>
      <c r="G40" s="40">
        <v>8884</v>
      </c>
      <c r="H40" s="51"/>
    </row>
    <row r="41" spans="2:8" x14ac:dyDescent="0.25">
      <c r="B41" s="23" t="s">
        <v>147</v>
      </c>
      <c r="C41" s="55">
        <v>0</v>
      </c>
      <c r="D41" s="55">
        <v>0</v>
      </c>
      <c r="E41" s="40">
        <v>17500</v>
      </c>
      <c r="F41" s="40">
        <v>18025</v>
      </c>
      <c r="G41" s="40">
        <v>18025</v>
      </c>
      <c r="H41" s="51"/>
    </row>
    <row r="42" spans="2:8" x14ac:dyDescent="0.25">
      <c r="B42" s="23" t="s">
        <v>148</v>
      </c>
      <c r="C42" s="55">
        <v>0</v>
      </c>
      <c r="D42" s="55">
        <v>0</v>
      </c>
      <c r="E42" s="40">
        <v>200</v>
      </c>
      <c r="F42" s="40">
        <v>206</v>
      </c>
      <c r="G42" s="40">
        <v>206</v>
      </c>
      <c r="H42" s="51"/>
    </row>
    <row r="43" spans="2:8" x14ac:dyDescent="0.25">
      <c r="B43" s="23" t="s">
        <v>149</v>
      </c>
      <c r="C43" s="55">
        <v>0</v>
      </c>
      <c r="D43" s="55">
        <v>0</v>
      </c>
      <c r="E43" s="40">
        <v>3500</v>
      </c>
      <c r="F43" s="40">
        <v>3605</v>
      </c>
      <c r="G43" s="40">
        <v>3605</v>
      </c>
      <c r="H43" s="51"/>
    </row>
    <row r="44" spans="2:8" x14ac:dyDescent="0.25">
      <c r="B44" s="23" t="s">
        <v>150</v>
      </c>
      <c r="C44" s="55">
        <v>0</v>
      </c>
      <c r="D44" s="55">
        <v>0</v>
      </c>
      <c r="E44" s="40">
        <v>10100</v>
      </c>
      <c r="F44" s="40">
        <v>10403</v>
      </c>
      <c r="G44" s="40">
        <v>10403</v>
      </c>
      <c r="H44" s="51"/>
    </row>
    <row r="45" spans="2:8" x14ac:dyDescent="0.25">
      <c r="B45" s="23" t="s">
        <v>151</v>
      </c>
      <c r="C45" s="55">
        <v>0</v>
      </c>
      <c r="D45" s="55">
        <v>0</v>
      </c>
      <c r="E45" s="40">
        <v>0</v>
      </c>
      <c r="F45" s="40">
        <v>0</v>
      </c>
      <c r="G45" s="40">
        <v>0</v>
      </c>
      <c r="H45" s="51"/>
    </row>
    <row r="46" spans="2:8" ht="25.5" x14ac:dyDescent="0.25">
      <c r="B46" s="23" t="s">
        <v>152</v>
      </c>
      <c r="C46" s="55">
        <v>0</v>
      </c>
      <c r="D46" s="55">
        <v>0</v>
      </c>
      <c r="E46" s="40">
        <v>500</v>
      </c>
      <c r="F46" s="40">
        <v>515</v>
      </c>
      <c r="G46" s="40">
        <v>515</v>
      </c>
      <c r="H46" s="51"/>
    </row>
    <row r="47" spans="2:8" ht="25.5" x14ac:dyDescent="0.25">
      <c r="B47" s="23" t="s">
        <v>153</v>
      </c>
      <c r="C47" s="55">
        <v>0</v>
      </c>
      <c r="D47" s="55">
        <v>0</v>
      </c>
      <c r="E47" s="40">
        <v>27000</v>
      </c>
      <c r="F47" s="40">
        <v>27810</v>
      </c>
      <c r="G47" s="40">
        <v>27810</v>
      </c>
      <c r="H47" s="51"/>
    </row>
    <row r="48" spans="2:8" x14ac:dyDescent="0.25">
      <c r="B48" s="23" t="s">
        <v>154</v>
      </c>
      <c r="C48" s="55">
        <v>0</v>
      </c>
      <c r="D48" s="55">
        <v>0</v>
      </c>
      <c r="E48" s="40">
        <v>30000</v>
      </c>
      <c r="F48" s="40">
        <v>30900</v>
      </c>
      <c r="G48" s="40">
        <v>30900</v>
      </c>
      <c r="H48" s="51"/>
    </row>
    <row r="49" spans="2:8" x14ac:dyDescent="0.25">
      <c r="B49" s="23" t="s">
        <v>155</v>
      </c>
      <c r="C49" s="55">
        <v>0</v>
      </c>
      <c r="D49" s="55">
        <v>0</v>
      </c>
      <c r="E49" s="40">
        <v>100</v>
      </c>
      <c r="F49" s="40">
        <v>103</v>
      </c>
      <c r="G49" s="40">
        <v>103</v>
      </c>
      <c r="H49" s="51"/>
    </row>
    <row r="50" spans="2:8" x14ac:dyDescent="0.25">
      <c r="B50" s="23" t="s">
        <v>178</v>
      </c>
      <c r="C50" s="55">
        <v>0</v>
      </c>
      <c r="D50" s="55">
        <v>0</v>
      </c>
      <c r="E50" s="40">
        <v>1000</v>
      </c>
      <c r="F50" s="40">
        <v>1030</v>
      </c>
      <c r="G50" s="40">
        <v>1030</v>
      </c>
      <c r="H50" s="51"/>
    </row>
    <row r="51" spans="2:8" x14ac:dyDescent="0.25">
      <c r="B51" s="23" t="s">
        <v>156</v>
      </c>
      <c r="C51" s="55">
        <v>0</v>
      </c>
      <c r="D51" s="55">
        <v>0</v>
      </c>
      <c r="E51" s="40">
        <v>540</v>
      </c>
      <c r="F51" s="40">
        <v>556</v>
      </c>
      <c r="G51" s="40">
        <v>556</v>
      </c>
      <c r="H51" s="51"/>
    </row>
    <row r="52" spans="2:8" x14ac:dyDescent="0.25">
      <c r="B52" s="23" t="s">
        <v>157</v>
      </c>
      <c r="C52" s="55">
        <v>0</v>
      </c>
      <c r="D52" s="55">
        <v>0</v>
      </c>
      <c r="E52" s="40">
        <v>4000</v>
      </c>
      <c r="F52" s="40">
        <v>4120</v>
      </c>
      <c r="G52" s="40">
        <v>4120</v>
      </c>
      <c r="H52" s="51"/>
    </row>
    <row r="53" spans="2:8" x14ac:dyDescent="0.25">
      <c r="B53" s="23" t="s">
        <v>158</v>
      </c>
      <c r="C53" s="55">
        <v>0</v>
      </c>
      <c r="D53" s="55">
        <v>0</v>
      </c>
      <c r="E53" s="40">
        <v>5000</v>
      </c>
      <c r="F53" s="40">
        <v>5150</v>
      </c>
      <c r="G53" s="40">
        <v>5150</v>
      </c>
      <c r="H53" s="51"/>
    </row>
    <row r="54" spans="2:8" ht="25.5" x14ac:dyDescent="0.25">
      <c r="B54" s="23" t="s">
        <v>159</v>
      </c>
      <c r="C54" s="55">
        <v>0</v>
      </c>
      <c r="D54" s="55">
        <v>0</v>
      </c>
      <c r="E54" s="40">
        <v>5000</v>
      </c>
      <c r="F54" s="40">
        <v>5150</v>
      </c>
      <c r="G54" s="40">
        <v>5150</v>
      </c>
      <c r="H54" s="51"/>
    </row>
    <row r="55" spans="2:8" x14ac:dyDescent="0.25">
      <c r="B55" s="23" t="s">
        <v>161</v>
      </c>
      <c r="C55" s="55">
        <v>0</v>
      </c>
      <c r="D55" s="55">
        <v>0</v>
      </c>
      <c r="E55" s="40">
        <v>2500</v>
      </c>
      <c r="F55" s="40">
        <v>2575</v>
      </c>
      <c r="G55" s="40">
        <v>2575</v>
      </c>
      <c r="H55" s="51"/>
    </row>
    <row r="56" spans="2:8" ht="25.5" x14ac:dyDescent="0.25">
      <c r="B56" s="23" t="s">
        <v>162</v>
      </c>
      <c r="C56" s="55">
        <v>0</v>
      </c>
      <c r="D56" s="55">
        <v>0</v>
      </c>
      <c r="E56" s="40">
        <v>10000</v>
      </c>
      <c r="F56" s="40">
        <v>5000</v>
      </c>
      <c r="G56" s="40">
        <v>5000</v>
      </c>
      <c r="H56" s="51"/>
    </row>
    <row r="57" spans="2:8" ht="25.5" x14ac:dyDescent="0.25">
      <c r="B57" s="42" t="s">
        <v>255</v>
      </c>
      <c r="C57" s="33">
        <f>SUM(C58:C97)</f>
        <v>10189145.560000002</v>
      </c>
      <c r="D57" s="33">
        <v>11698498</v>
      </c>
      <c r="E57" s="33">
        <f>SUM(E58:E97)</f>
        <v>0</v>
      </c>
      <c r="F57" s="33">
        <f>SUM(F58:F97)</f>
        <v>0</v>
      </c>
      <c r="G57" s="33">
        <f>SUM(G58:G97)</f>
        <v>0</v>
      </c>
      <c r="H57" s="51"/>
    </row>
    <row r="58" spans="2:8" x14ac:dyDescent="0.25">
      <c r="B58" s="23" t="s">
        <v>126</v>
      </c>
      <c r="C58" s="55">
        <v>5607630.5899999999</v>
      </c>
      <c r="D58" s="40">
        <v>6095843</v>
      </c>
      <c r="E58" s="55">
        <v>0</v>
      </c>
      <c r="F58" s="55">
        <v>0</v>
      </c>
      <c r="G58" s="55">
        <v>0</v>
      </c>
      <c r="H58" s="51"/>
    </row>
    <row r="59" spans="2:8" x14ac:dyDescent="0.25">
      <c r="B59" s="23" t="s">
        <v>129</v>
      </c>
      <c r="C59" s="55">
        <v>385738.39</v>
      </c>
      <c r="D59" s="40">
        <v>550208</v>
      </c>
      <c r="E59" s="55">
        <v>0</v>
      </c>
      <c r="F59" s="55">
        <v>0</v>
      </c>
      <c r="G59" s="55">
        <v>0</v>
      </c>
      <c r="H59" s="51"/>
    </row>
    <row r="60" spans="2:8" x14ac:dyDescent="0.25">
      <c r="B60" s="23" t="s">
        <v>130</v>
      </c>
      <c r="C60" s="55">
        <v>227438.97</v>
      </c>
      <c r="D60" s="40">
        <v>249000</v>
      </c>
      <c r="E60" s="55">
        <v>0</v>
      </c>
      <c r="F60" s="55">
        <v>0</v>
      </c>
      <c r="G60" s="55">
        <v>0</v>
      </c>
      <c r="H60" s="51"/>
    </row>
    <row r="61" spans="2:8" ht="25.5" x14ac:dyDescent="0.25">
      <c r="B61" s="23" t="s">
        <v>127</v>
      </c>
      <c r="C61" s="55">
        <v>919824.37</v>
      </c>
      <c r="D61" s="40">
        <v>1032257</v>
      </c>
      <c r="E61" s="55">
        <v>0</v>
      </c>
      <c r="F61" s="55">
        <v>0</v>
      </c>
      <c r="G61" s="55">
        <v>0</v>
      </c>
      <c r="H61" s="51"/>
    </row>
    <row r="62" spans="2:8" x14ac:dyDescent="0.25">
      <c r="B62" s="23" t="s">
        <v>131</v>
      </c>
      <c r="C62" s="55">
        <v>12048.57</v>
      </c>
      <c r="D62" s="40">
        <v>15000</v>
      </c>
      <c r="E62" s="55">
        <v>0</v>
      </c>
      <c r="F62" s="55">
        <v>0</v>
      </c>
      <c r="G62" s="55">
        <v>0</v>
      </c>
      <c r="H62" s="51"/>
    </row>
    <row r="63" spans="2:8" ht="25.5" x14ac:dyDescent="0.25">
      <c r="B63" s="23" t="s">
        <v>192</v>
      </c>
      <c r="C63" s="55">
        <v>249386.74</v>
      </c>
      <c r="D63" s="40">
        <v>244335</v>
      </c>
      <c r="E63" s="55">
        <v>0</v>
      </c>
      <c r="F63" s="55">
        <v>0</v>
      </c>
      <c r="G63" s="55">
        <v>0</v>
      </c>
      <c r="H63" s="51"/>
    </row>
    <row r="64" spans="2:8" x14ac:dyDescent="0.25">
      <c r="B64" s="23" t="s">
        <v>132</v>
      </c>
      <c r="C64" s="55">
        <v>9188.16</v>
      </c>
      <c r="D64" s="40">
        <v>14438</v>
      </c>
      <c r="E64" s="55">
        <v>0</v>
      </c>
      <c r="F64" s="55">
        <v>0</v>
      </c>
      <c r="G64" s="55">
        <v>0</v>
      </c>
      <c r="H64" s="51"/>
    </row>
    <row r="65" spans="2:8" ht="25.5" x14ac:dyDescent="0.25">
      <c r="B65" s="23" t="s">
        <v>133</v>
      </c>
      <c r="C65" s="55">
        <v>50089.87</v>
      </c>
      <c r="D65" s="40">
        <v>42454</v>
      </c>
      <c r="E65" s="55">
        <v>0</v>
      </c>
      <c r="F65" s="55">
        <v>0</v>
      </c>
      <c r="G65" s="55">
        <v>0</v>
      </c>
      <c r="H65" s="51"/>
    </row>
    <row r="66" spans="2:8" x14ac:dyDescent="0.25">
      <c r="B66" s="23" t="s">
        <v>128</v>
      </c>
      <c r="C66" s="55">
        <v>1515809.44</v>
      </c>
      <c r="D66" s="40">
        <v>1860074</v>
      </c>
      <c r="E66" s="55">
        <v>0</v>
      </c>
      <c r="F66" s="55">
        <v>0</v>
      </c>
      <c r="G66" s="55">
        <v>0</v>
      </c>
      <c r="H66" s="51"/>
    </row>
    <row r="67" spans="2:8" x14ac:dyDescent="0.25">
      <c r="B67" s="23" t="s">
        <v>134</v>
      </c>
      <c r="C67" s="55">
        <v>314300.90999999997</v>
      </c>
      <c r="D67" s="40">
        <v>367000</v>
      </c>
      <c r="E67" s="55">
        <v>0</v>
      </c>
      <c r="F67" s="55">
        <v>0</v>
      </c>
      <c r="G67" s="55">
        <v>0</v>
      </c>
      <c r="H67" s="51"/>
    </row>
    <row r="68" spans="2:8" ht="25.5" x14ac:dyDescent="0.25">
      <c r="B68" s="23" t="s">
        <v>135</v>
      </c>
      <c r="C68" s="55">
        <v>12121.98</v>
      </c>
      <c r="D68" s="40">
        <v>13800</v>
      </c>
      <c r="E68" s="55">
        <v>0</v>
      </c>
      <c r="F68" s="55">
        <v>0</v>
      </c>
      <c r="G68" s="55">
        <v>0</v>
      </c>
      <c r="H68" s="51"/>
    </row>
    <row r="69" spans="2:8" x14ac:dyDescent="0.25">
      <c r="B69" s="23" t="s">
        <v>136</v>
      </c>
      <c r="C69" s="55">
        <v>11373.72</v>
      </c>
      <c r="D69" s="40">
        <v>9100</v>
      </c>
      <c r="E69" s="55">
        <v>0</v>
      </c>
      <c r="F69" s="55">
        <v>0</v>
      </c>
      <c r="G69" s="55">
        <v>0</v>
      </c>
      <c r="H69" s="51"/>
    </row>
    <row r="70" spans="2:8" ht="25.5" x14ac:dyDescent="0.25">
      <c r="B70" s="23" t="s">
        <v>137</v>
      </c>
      <c r="C70" s="55">
        <v>4387.09</v>
      </c>
      <c r="D70" s="40">
        <v>5000</v>
      </c>
      <c r="E70" s="55">
        <v>0</v>
      </c>
      <c r="F70" s="55">
        <v>0</v>
      </c>
      <c r="G70" s="55">
        <v>0</v>
      </c>
      <c r="H70" s="51"/>
    </row>
    <row r="71" spans="2:8" x14ac:dyDescent="0.25">
      <c r="B71" s="23" t="s">
        <v>138</v>
      </c>
      <c r="C71" s="55">
        <v>63348.06</v>
      </c>
      <c r="D71" s="40">
        <v>68667</v>
      </c>
      <c r="E71" s="55">
        <v>0</v>
      </c>
      <c r="F71" s="55">
        <v>0</v>
      </c>
      <c r="G71" s="55">
        <v>0</v>
      </c>
      <c r="H71" s="51"/>
    </row>
    <row r="72" spans="2:8" ht="25.5" x14ac:dyDescent="0.25">
      <c r="B72" s="58" t="s">
        <v>139</v>
      </c>
      <c r="C72" s="55">
        <v>41598.42</v>
      </c>
      <c r="D72" s="40">
        <v>54817</v>
      </c>
      <c r="E72" s="55">
        <v>0</v>
      </c>
      <c r="F72" s="55">
        <v>0</v>
      </c>
      <c r="G72" s="55">
        <v>0</v>
      </c>
      <c r="H72" s="51"/>
    </row>
    <row r="73" spans="2:8" x14ac:dyDescent="0.25">
      <c r="B73" s="23" t="s">
        <v>140</v>
      </c>
      <c r="C73" s="55">
        <v>4520.75</v>
      </c>
      <c r="D73" s="40">
        <v>2260</v>
      </c>
      <c r="E73" s="55">
        <v>0</v>
      </c>
      <c r="F73" s="55">
        <v>0</v>
      </c>
      <c r="G73" s="55">
        <v>0</v>
      </c>
      <c r="H73" s="51"/>
    </row>
    <row r="74" spans="2:8" x14ac:dyDescent="0.25">
      <c r="B74" s="23" t="s">
        <v>141</v>
      </c>
      <c r="C74" s="55">
        <v>80765.7</v>
      </c>
      <c r="D74" s="40">
        <v>91514</v>
      </c>
      <c r="E74" s="55">
        <v>0</v>
      </c>
      <c r="F74" s="55">
        <v>0</v>
      </c>
      <c r="G74" s="55">
        <v>0</v>
      </c>
      <c r="H74" s="51"/>
    </row>
    <row r="75" spans="2:8" x14ac:dyDescent="0.25">
      <c r="B75" s="23" t="s">
        <v>142</v>
      </c>
      <c r="C75" s="55">
        <v>8899.23</v>
      </c>
      <c r="D75" s="40">
        <v>13750</v>
      </c>
      <c r="E75" s="55">
        <v>0</v>
      </c>
      <c r="F75" s="55">
        <v>0</v>
      </c>
      <c r="G75" s="55">
        <v>0</v>
      </c>
      <c r="H75" s="51"/>
    </row>
    <row r="76" spans="2:8" x14ac:dyDescent="0.25">
      <c r="B76" s="23" t="s">
        <v>143</v>
      </c>
      <c r="C76" s="55">
        <v>217375.05</v>
      </c>
      <c r="D76" s="40">
        <v>232290</v>
      </c>
      <c r="E76" s="55">
        <v>0</v>
      </c>
      <c r="F76" s="55">
        <v>0</v>
      </c>
      <c r="G76" s="55">
        <v>0</v>
      </c>
      <c r="H76" s="51"/>
    </row>
    <row r="77" spans="2:8" x14ac:dyDescent="0.25">
      <c r="B77" s="23" t="s">
        <v>144</v>
      </c>
      <c r="C77" s="55">
        <v>224669.33</v>
      </c>
      <c r="D77" s="40">
        <v>188480</v>
      </c>
      <c r="E77" s="55">
        <v>0</v>
      </c>
      <c r="F77" s="55">
        <v>0</v>
      </c>
      <c r="G77" s="55">
        <v>0</v>
      </c>
      <c r="H77" s="51"/>
    </row>
    <row r="78" spans="2:8" x14ac:dyDescent="0.25">
      <c r="B78" s="23" t="s">
        <v>145</v>
      </c>
      <c r="C78" s="55">
        <v>61207.59</v>
      </c>
      <c r="D78" s="40">
        <v>88000</v>
      </c>
      <c r="E78" s="55">
        <v>0</v>
      </c>
      <c r="F78" s="55">
        <v>0</v>
      </c>
      <c r="G78" s="55">
        <v>0</v>
      </c>
      <c r="H78" s="51"/>
    </row>
    <row r="79" spans="2:8" x14ac:dyDescent="0.25">
      <c r="B79" s="58" t="s">
        <v>146</v>
      </c>
      <c r="C79" s="55">
        <v>27624.77</v>
      </c>
      <c r="D79" s="40">
        <v>30870</v>
      </c>
      <c r="E79" s="55">
        <v>0</v>
      </c>
      <c r="F79" s="55">
        <v>0</v>
      </c>
      <c r="G79" s="55">
        <v>0</v>
      </c>
      <c r="H79" s="51"/>
    </row>
    <row r="80" spans="2:8" ht="25.5" x14ac:dyDescent="0.25">
      <c r="B80" s="58" t="s">
        <v>212</v>
      </c>
      <c r="C80" s="55">
        <v>0</v>
      </c>
      <c r="D80" s="40">
        <v>216500</v>
      </c>
      <c r="E80" s="55">
        <v>0</v>
      </c>
      <c r="F80" s="55">
        <v>0</v>
      </c>
      <c r="G80" s="55">
        <v>0</v>
      </c>
      <c r="H80" s="51"/>
    </row>
    <row r="81" spans="2:8" ht="25.5" x14ac:dyDescent="0.25">
      <c r="B81" s="23" t="s">
        <v>211</v>
      </c>
      <c r="C81" s="55">
        <v>8624.52</v>
      </c>
      <c r="D81" s="40">
        <v>8624.52</v>
      </c>
      <c r="E81" s="55">
        <v>0</v>
      </c>
      <c r="F81" s="55">
        <v>0</v>
      </c>
      <c r="G81" s="55">
        <v>0</v>
      </c>
      <c r="H81" s="51"/>
    </row>
    <row r="82" spans="2:8" x14ac:dyDescent="0.25">
      <c r="B82" s="23" t="s">
        <v>147</v>
      </c>
      <c r="C82" s="55">
        <v>17621.09</v>
      </c>
      <c r="D82" s="40">
        <v>14674.74</v>
      </c>
      <c r="E82" s="55">
        <v>0</v>
      </c>
      <c r="F82" s="55">
        <v>0</v>
      </c>
      <c r="G82" s="55">
        <v>0</v>
      </c>
      <c r="H82" s="51"/>
    </row>
    <row r="83" spans="2:8" x14ac:dyDescent="0.25">
      <c r="B83" s="23" t="s">
        <v>148</v>
      </c>
      <c r="C83" s="56">
        <v>24.59</v>
      </c>
      <c r="D83" s="40">
        <v>0</v>
      </c>
      <c r="E83" s="55">
        <v>0</v>
      </c>
      <c r="F83" s="55">
        <v>0</v>
      </c>
      <c r="G83" s="55">
        <v>0</v>
      </c>
      <c r="H83" s="51"/>
    </row>
    <row r="84" spans="2:8" x14ac:dyDescent="0.25">
      <c r="B84" s="23" t="s">
        <v>149</v>
      </c>
      <c r="C84" s="55">
        <v>2404.6</v>
      </c>
      <c r="D84" s="40">
        <v>3130</v>
      </c>
      <c r="E84" s="55">
        <v>0</v>
      </c>
      <c r="F84" s="55">
        <v>0</v>
      </c>
      <c r="G84" s="55">
        <v>0</v>
      </c>
      <c r="H84" s="51"/>
    </row>
    <row r="85" spans="2:8" x14ac:dyDescent="0.25">
      <c r="B85" s="23" t="s">
        <v>150</v>
      </c>
      <c r="C85" s="55">
        <v>16014.14</v>
      </c>
      <c r="D85" s="40">
        <v>15699.74</v>
      </c>
      <c r="E85" s="55">
        <v>0</v>
      </c>
      <c r="F85" s="55">
        <v>0</v>
      </c>
      <c r="G85" s="55">
        <v>0</v>
      </c>
      <c r="H85" s="51"/>
    </row>
    <row r="86" spans="2:8" x14ac:dyDescent="0.25">
      <c r="B86" s="23" t="s">
        <v>151</v>
      </c>
      <c r="C86" s="55">
        <v>12808.15</v>
      </c>
      <c r="D86" s="40">
        <v>0</v>
      </c>
      <c r="E86" s="55">
        <v>0</v>
      </c>
      <c r="F86" s="55">
        <v>0</v>
      </c>
      <c r="G86" s="55">
        <v>0</v>
      </c>
      <c r="H86" s="51"/>
    </row>
    <row r="87" spans="2:8" ht="25.5" x14ac:dyDescent="0.25">
      <c r="B87" s="23" t="s">
        <v>152</v>
      </c>
      <c r="C87" s="56">
        <v>400</v>
      </c>
      <c r="D87" s="40">
        <v>240</v>
      </c>
      <c r="E87" s="55">
        <v>0</v>
      </c>
      <c r="F87" s="55">
        <v>0</v>
      </c>
      <c r="G87" s="55">
        <v>0</v>
      </c>
      <c r="H87" s="51"/>
    </row>
    <row r="88" spans="2:8" ht="25.5" x14ac:dyDescent="0.25">
      <c r="B88" s="23" t="s">
        <v>153</v>
      </c>
      <c r="C88" s="55">
        <v>19466.71</v>
      </c>
      <c r="D88" s="40">
        <v>28000</v>
      </c>
      <c r="E88" s="55">
        <v>0</v>
      </c>
      <c r="F88" s="55">
        <v>0</v>
      </c>
      <c r="G88" s="55">
        <v>0</v>
      </c>
      <c r="H88" s="51"/>
    </row>
    <row r="89" spans="2:8" x14ac:dyDescent="0.25">
      <c r="B89" s="23" t="s">
        <v>154</v>
      </c>
      <c r="C89" s="56">
        <v>48514.46</v>
      </c>
      <c r="D89" s="40">
        <v>30000</v>
      </c>
      <c r="E89" s="55">
        <v>0</v>
      </c>
      <c r="F89" s="55">
        <v>0</v>
      </c>
      <c r="G89" s="55">
        <v>0</v>
      </c>
      <c r="H89" s="51"/>
    </row>
    <row r="90" spans="2:8" x14ac:dyDescent="0.25">
      <c r="B90" s="23" t="s">
        <v>155</v>
      </c>
      <c r="C90" s="55">
        <v>772.95</v>
      </c>
      <c r="D90" s="40">
        <v>1000</v>
      </c>
      <c r="E90" s="55">
        <v>0</v>
      </c>
      <c r="F90" s="55">
        <v>0</v>
      </c>
      <c r="G90" s="55">
        <v>0</v>
      </c>
      <c r="H90" s="51"/>
    </row>
    <row r="91" spans="2:8" x14ac:dyDescent="0.25">
      <c r="B91" s="23" t="s">
        <v>178</v>
      </c>
      <c r="C91" s="55">
        <v>1750</v>
      </c>
      <c r="D91" s="40">
        <v>0</v>
      </c>
      <c r="E91" s="55">
        <v>0</v>
      </c>
      <c r="F91" s="55">
        <v>0</v>
      </c>
      <c r="G91" s="55">
        <v>0</v>
      </c>
      <c r="H91" s="51"/>
    </row>
    <row r="92" spans="2:8" x14ac:dyDescent="0.25">
      <c r="B92" s="23" t="s">
        <v>156</v>
      </c>
      <c r="C92" s="55">
        <v>1051.3499999999999</v>
      </c>
      <c r="D92" s="40">
        <v>23022</v>
      </c>
      <c r="E92" s="55">
        <v>0</v>
      </c>
      <c r="F92" s="55">
        <v>0</v>
      </c>
      <c r="G92" s="55">
        <v>0</v>
      </c>
      <c r="H92" s="51"/>
    </row>
    <row r="93" spans="2:8" x14ac:dyDescent="0.25">
      <c r="B93" s="23" t="s">
        <v>157</v>
      </c>
      <c r="C93" s="55">
        <v>2306.9</v>
      </c>
      <c r="D93" s="40">
        <v>5000</v>
      </c>
      <c r="E93" s="55">
        <v>0</v>
      </c>
      <c r="F93" s="55">
        <v>0</v>
      </c>
      <c r="G93" s="55">
        <v>0</v>
      </c>
      <c r="H93" s="51"/>
    </row>
    <row r="94" spans="2:8" x14ac:dyDescent="0.25">
      <c r="B94" s="23" t="s">
        <v>158</v>
      </c>
      <c r="C94" s="55">
        <v>7721.49</v>
      </c>
      <c r="D94" s="40">
        <v>9500</v>
      </c>
      <c r="E94" s="55">
        <v>0</v>
      </c>
      <c r="F94" s="55">
        <v>0</v>
      </c>
      <c r="G94" s="55">
        <v>0</v>
      </c>
      <c r="H94" s="51"/>
    </row>
    <row r="95" spans="2:8" ht="25.5" x14ac:dyDescent="0.25">
      <c r="B95" s="23" t="s">
        <v>159</v>
      </c>
      <c r="C95" s="55">
        <v>0</v>
      </c>
      <c r="D95" s="40">
        <v>6000</v>
      </c>
      <c r="E95" s="55">
        <v>0</v>
      </c>
      <c r="F95" s="55">
        <v>0</v>
      </c>
      <c r="G95" s="55">
        <v>0</v>
      </c>
      <c r="H95" s="51"/>
    </row>
    <row r="96" spans="2:8" x14ac:dyDescent="0.25">
      <c r="B96" s="23" t="s">
        <v>161</v>
      </c>
      <c r="C96" s="55">
        <v>0</v>
      </c>
      <c r="D96" s="40">
        <v>2950</v>
      </c>
      <c r="E96" s="55">
        <v>0</v>
      </c>
      <c r="F96" s="55">
        <v>0</v>
      </c>
      <c r="G96" s="55">
        <v>0</v>
      </c>
      <c r="H96" s="51"/>
    </row>
    <row r="97" spans="2:8" ht="25.5" x14ac:dyDescent="0.25">
      <c r="B97" s="23" t="s">
        <v>162</v>
      </c>
      <c r="C97" s="55">
        <v>316.91000000000003</v>
      </c>
      <c r="D97" s="40">
        <v>65000</v>
      </c>
      <c r="E97" s="55">
        <v>0</v>
      </c>
      <c r="F97" s="55">
        <v>0</v>
      </c>
      <c r="G97" s="55">
        <v>0</v>
      </c>
      <c r="H97" s="51"/>
    </row>
    <row r="98" spans="2:8" x14ac:dyDescent="0.25">
      <c r="B98" s="42" t="s">
        <v>210</v>
      </c>
      <c r="C98" s="57">
        <f>C99</f>
        <v>0</v>
      </c>
      <c r="D98" s="57">
        <v>10000</v>
      </c>
      <c r="E98" s="57">
        <f t="shared" ref="E98:G98" si="3">E99</f>
        <v>1000</v>
      </c>
      <c r="F98" s="57">
        <f t="shared" si="3"/>
        <v>1030</v>
      </c>
      <c r="G98" s="57">
        <f t="shared" si="3"/>
        <v>1030</v>
      </c>
      <c r="H98" s="51"/>
    </row>
    <row r="99" spans="2:8" x14ac:dyDescent="0.25">
      <c r="B99" s="42" t="s">
        <v>250</v>
      </c>
      <c r="C99" s="57">
        <f>C100</f>
        <v>0</v>
      </c>
      <c r="D99" s="57">
        <v>10000</v>
      </c>
      <c r="E99" s="57">
        <f t="shared" ref="E99:G99" si="4">E100</f>
        <v>1000</v>
      </c>
      <c r="F99" s="57">
        <f t="shared" si="4"/>
        <v>1030</v>
      </c>
      <c r="G99" s="57">
        <f t="shared" si="4"/>
        <v>1030</v>
      </c>
      <c r="H99" s="51"/>
    </row>
    <row r="100" spans="2:8" x14ac:dyDescent="0.25">
      <c r="B100" s="23" t="s">
        <v>156</v>
      </c>
      <c r="C100" s="55">
        <v>0</v>
      </c>
      <c r="D100" s="40">
        <v>10000</v>
      </c>
      <c r="E100" s="40">
        <v>1000</v>
      </c>
      <c r="F100" s="40">
        <v>1030</v>
      </c>
      <c r="G100" s="40">
        <v>1030</v>
      </c>
      <c r="H100" s="51"/>
    </row>
    <row r="101" spans="2:8" ht="38.25" x14ac:dyDescent="0.25">
      <c r="B101" s="42" t="s">
        <v>191</v>
      </c>
      <c r="C101" s="33">
        <f>C102</f>
        <v>23177</v>
      </c>
      <c r="D101" s="33">
        <v>5500</v>
      </c>
      <c r="E101" s="33">
        <f t="shared" ref="E101:G101" si="5">E102</f>
        <v>3500</v>
      </c>
      <c r="F101" s="33">
        <f t="shared" si="5"/>
        <v>3605</v>
      </c>
      <c r="G101" s="33">
        <f t="shared" si="5"/>
        <v>3605</v>
      </c>
      <c r="H101" s="51"/>
    </row>
    <row r="102" spans="2:8" ht="38.25" x14ac:dyDescent="0.25">
      <c r="B102" s="42" t="s">
        <v>254</v>
      </c>
      <c r="C102" s="33">
        <f>C103</f>
        <v>23177</v>
      </c>
      <c r="D102" s="33">
        <v>5500</v>
      </c>
      <c r="E102" s="33">
        <f>E103</f>
        <v>3500</v>
      </c>
      <c r="F102" s="33">
        <f>F103</f>
        <v>3605</v>
      </c>
      <c r="G102" s="33">
        <f>G103</f>
        <v>3605</v>
      </c>
      <c r="H102" s="51"/>
    </row>
    <row r="103" spans="2:8" ht="25.5" x14ac:dyDescent="0.25">
      <c r="B103" s="23" t="s">
        <v>139</v>
      </c>
      <c r="C103" s="55">
        <v>23177</v>
      </c>
      <c r="D103" s="40">
        <v>5500</v>
      </c>
      <c r="E103" s="40">
        <v>3500</v>
      </c>
      <c r="F103" s="40">
        <v>3605</v>
      </c>
      <c r="G103" s="40">
        <v>3605</v>
      </c>
      <c r="H103" s="51"/>
    </row>
    <row r="104" spans="2:8" ht="25.5" x14ac:dyDescent="0.25">
      <c r="B104" s="6" t="s">
        <v>246</v>
      </c>
      <c r="C104" s="33">
        <f>C105</f>
        <v>0</v>
      </c>
      <c r="D104" s="33">
        <f t="shared" ref="D104:G104" si="6">D105</f>
        <v>344161</v>
      </c>
      <c r="E104" s="33">
        <f t="shared" si="6"/>
        <v>143400</v>
      </c>
      <c r="F104" s="33">
        <f t="shared" si="6"/>
        <v>81000</v>
      </c>
      <c r="G104" s="33">
        <f t="shared" si="6"/>
        <v>46000</v>
      </c>
      <c r="H104" s="51"/>
    </row>
    <row r="105" spans="2:8" x14ac:dyDescent="0.25">
      <c r="B105" s="42" t="s">
        <v>189</v>
      </c>
      <c r="C105" s="33">
        <f>C106</f>
        <v>0</v>
      </c>
      <c r="D105" s="33">
        <f t="shared" ref="D105:G105" si="7">D106</f>
        <v>344161</v>
      </c>
      <c r="E105" s="33">
        <f t="shared" si="7"/>
        <v>143400</v>
      </c>
      <c r="F105" s="33">
        <f t="shared" si="7"/>
        <v>81000</v>
      </c>
      <c r="G105" s="33">
        <f t="shared" si="7"/>
        <v>46000</v>
      </c>
      <c r="H105" s="51"/>
    </row>
    <row r="106" spans="2:8" ht="25.5" x14ac:dyDescent="0.25">
      <c r="B106" s="42" t="s">
        <v>253</v>
      </c>
      <c r="C106" s="33">
        <f>C107+C108+C109+C110</f>
        <v>0</v>
      </c>
      <c r="D106" s="33">
        <f t="shared" ref="D106:G106" si="8">D107+D108+D109+D110</f>
        <v>344161</v>
      </c>
      <c r="E106" s="33">
        <f t="shared" si="8"/>
        <v>143400</v>
      </c>
      <c r="F106" s="33">
        <f t="shared" si="8"/>
        <v>81000</v>
      </c>
      <c r="G106" s="33">
        <f t="shared" si="8"/>
        <v>46000</v>
      </c>
      <c r="H106" s="51"/>
    </row>
    <row r="107" spans="2:8" x14ac:dyDescent="0.25">
      <c r="B107" s="44" t="s">
        <v>126</v>
      </c>
      <c r="C107" s="40">
        <v>0</v>
      </c>
      <c r="D107" s="40">
        <v>275676</v>
      </c>
      <c r="E107" s="40">
        <v>111500</v>
      </c>
      <c r="F107" s="40">
        <v>64380</v>
      </c>
      <c r="G107" s="40">
        <v>36480</v>
      </c>
      <c r="H107" s="51"/>
    </row>
    <row r="108" spans="2:8" ht="25.5" x14ac:dyDescent="0.25">
      <c r="B108" s="44" t="s">
        <v>177</v>
      </c>
      <c r="C108" s="40">
        <v>0</v>
      </c>
      <c r="D108" s="40">
        <v>45597</v>
      </c>
      <c r="E108" s="40">
        <v>18400</v>
      </c>
      <c r="F108" s="40">
        <v>10620</v>
      </c>
      <c r="G108" s="40">
        <v>6020</v>
      </c>
      <c r="H108" s="51"/>
    </row>
    <row r="109" spans="2:8" ht="25.5" x14ac:dyDescent="0.25">
      <c r="B109" s="44" t="s">
        <v>192</v>
      </c>
      <c r="C109" s="40">
        <v>0</v>
      </c>
      <c r="D109" s="40">
        <v>22888</v>
      </c>
      <c r="E109" s="40">
        <v>10000</v>
      </c>
      <c r="F109" s="40">
        <v>5000</v>
      </c>
      <c r="G109" s="40">
        <v>2500</v>
      </c>
      <c r="H109" s="51"/>
    </row>
    <row r="110" spans="2:8" x14ac:dyDescent="0.25">
      <c r="B110" s="44" t="s">
        <v>132</v>
      </c>
      <c r="C110" s="55">
        <v>0</v>
      </c>
      <c r="D110" s="40">
        <v>0</v>
      </c>
      <c r="E110" s="40">
        <v>3500</v>
      </c>
      <c r="F110" s="40">
        <v>1000</v>
      </c>
      <c r="G110" s="40">
        <v>1000</v>
      </c>
      <c r="H110" s="51"/>
    </row>
    <row r="111" spans="2:8" ht="25.5" x14ac:dyDescent="0.25">
      <c r="B111" s="6" t="s">
        <v>163</v>
      </c>
      <c r="C111" s="33">
        <f>C112+C117</f>
        <v>697692</v>
      </c>
      <c r="D111" s="33">
        <f>D112+D117</f>
        <v>686664</v>
      </c>
      <c r="E111" s="33">
        <f>E112+E117</f>
        <v>686664</v>
      </c>
      <c r="F111" s="33">
        <f>F112+F117</f>
        <v>686664</v>
      </c>
      <c r="G111" s="33">
        <f>G112+G117</f>
        <v>686664</v>
      </c>
      <c r="H111" s="51"/>
    </row>
    <row r="112" spans="2:8" ht="25.5" x14ac:dyDescent="0.25">
      <c r="B112" s="6" t="s">
        <v>164</v>
      </c>
      <c r="C112" s="33">
        <f>C113</f>
        <v>126855.42</v>
      </c>
      <c r="D112" s="33">
        <f>D113</f>
        <v>137543</v>
      </c>
      <c r="E112" s="33">
        <f t="shared" ref="E112:G113" si="9">E113</f>
        <v>108664</v>
      </c>
      <c r="F112" s="33">
        <f t="shared" si="9"/>
        <v>108664</v>
      </c>
      <c r="G112" s="33">
        <f t="shared" si="9"/>
        <v>108664</v>
      </c>
      <c r="H112" s="51"/>
    </row>
    <row r="113" spans="2:8" x14ac:dyDescent="0.25">
      <c r="B113" s="43" t="s">
        <v>180</v>
      </c>
      <c r="C113" s="33">
        <f>C114</f>
        <v>126855.42</v>
      </c>
      <c r="D113" s="33">
        <f>D114</f>
        <v>137543</v>
      </c>
      <c r="E113" s="33">
        <f t="shared" si="9"/>
        <v>108664</v>
      </c>
      <c r="F113" s="33">
        <f t="shared" si="9"/>
        <v>108664</v>
      </c>
      <c r="G113" s="33">
        <f t="shared" si="9"/>
        <v>108664</v>
      </c>
      <c r="H113" s="51"/>
    </row>
    <row r="114" spans="2:8" ht="25.5" x14ac:dyDescent="0.25">
      <c r="B114" s="43" t="s">
        <v>251</v>
      </c>
      <c r="C114" s="57">
        <f>C115+C116</f>
        <v>126855.42</v>
      </c>
      <c r="D114" s="57">
        <f>D115+D116</f>
        <v>137543</v>
      </c>
      <c r="E114" s="57">
        <f>E115+E116</f>
        <v>108664</v>
      </c>
      <c r="F114" s="57">
        <f>F115+F116</f>
        <v>108664</v>
      </c>
      <c r="G114" s="57">
        <f>G115+G116</f>
        <v>108664</v>
      </c>
      <c r="H114" s="51"/>
    </row>
    <row r="115" spans="2:8" ht="25.5" x14ac:dyDescent="0.25">
      <c r="B115" s="44" t="s">
        <v>139</v>
      </c>
      <c r="C115" s="55">
        <v>116645.67</v>
      </c>
      <c r="D115" s="55">
        <v>137543</v>
      </c>
      <c r="E115" s="55">
        <v>108664</v>
      </c>
      <c r="F115" s="55">
        <v>108664</v>
      </c>
      <c r="G115" s="55">
        <v>108664</v>
      </c>
      <c r="H115" s="51"/>
    </row>
    <row r="116" spans="2:8" x14ac:dyDescent="0.25">
      <c r="B116" s="44" t="s">
        <v>259</v>
      </c>
      <c r="C116" s="55">
        <v>10209.75</v>
      </c>
      <c r="D116" s="55">
        <v>0</v>
      </c>
      <c r="E116" s="55">
        <v>0</v>
      </c>
      <c r="F116" s="55">
        <v>0</v>
      </c>
      <c r="G116" s="55">
        <v>0</v>
      </c>
      <c r="H116" s="51"/>
    </row>
    <row r="117" spans="2:8" ht="25.5" x14ac:dyDescent="0.25">
      <c r="B117" s="6" t="s">
        <v>165</v>
      </c>
      <c r="C117" s="57">
        <f>C118</f>
        <v>570836.57999999996</v>
      </c>
      <c r="D117" s="57">
        <f>D118</f>
        <v>549121</v>
      </c>
      <c r="E117" s="57">
        <f t="shared" ref="E117:G118" si="10">E118</f>
        <v>578000</v>
      </c>
      <c r="F117" s="57">
        <f t="shared" si="10"/>
        <v>578000</v>
      </c>
      <c r="G117" s="57">
        <f t="shared" si="10"/>
        <v>578000</v>
      </c>
      <c r="H117" s="51"/>
    </row>
    <row r="118" spans="2:8" x14ac:dyDescent="0.25">
      <c r="B118" s="43" t="s">
        <v>180</v>
      </c>
      <c r="C118" s="57">
        <f>C119</f>
        <v>570836.57999999996</v>
      </c>
      <c r="D118" s="57">
        <f>D119</f>
        <v>549121</v>
      </c>
      <c r="E118" s="57">
        <f t="shared" si="10"/>
        <v>578000</v>
      </c>
      <c r="F118" s="57">
        <f t="shared" si="10"/>
        <v>578000</v>
      </c>
      <c r="G118" s="57">
        <f t="shared" si="10"/>
        <v>578000</v>
      </c>
      <c r="H118" s="51"/>
    </row>
    <row r="119" spans="2:8" ht="25.5" x14ac:dyDescent="0.25">
      <c r="B119" s="43" t="s">
        <v>251</v>
      </c>
      <c r="C119" s="57">
        <f>C121+C122+C123+C124+C125+C127+C126+C120</f>
        <v>570836.57999999996</v>
      </c>
      <c r="D119" s="57">
        <f>D121+D122+D123+D124+D125+D127+D126+D120</f>
        <v>549121</v>
      </c>
      <c r="E119" s="57">
        <f t="shared" ref="E119" si="11">E121+E122+E123+E124+E125+E127+E120+E126</f>
        <v>578000</v>
      </c>
      <c r="F119" s="57">
        <f>F121+F122+F123+F124+F125+F127+F120+F126</f>
        <v>578000</v>
      </c>
      <c r="G119" s="57">
        <f t="shared" ref="G119" si="12">G121+G122+G123+G124+G125+G127+G120+G126</f>
        <v>578000</v>
      </c>
      <c r="H119" s="51"/>
    </row>
    <row r="120" spans="2:8" x14ac:dyDescent="0.25">
      <c r="B120" s="44" t="s">
        <v>178</v>
      </c>
      <c r="C120" s="55">
        <v>1625</v>
      </c>
      <c r="D120" s="55">
        <v>0</v>
      </c>
      <c r="E120" s="55">
        <v>0</v>
      </c>
      <c r="F120" s="55">
        <v>0</v>
      </c>
      <c r="G120" s="55">
        <v>0</v>
      </c>
      <c r="H120" s="51"/>
    </row>
    <row r="121" spans="2:8" x14ac:dyDescent="0.25">
      <c r="B121" s="44" t="s">
        <v>156</v>
      </c>
      <c r="C121" s="55">
        <v>58423.65</v>
      </c>
      <c r="D121" s="55">
        <v>65838.87</v>
      </c>
      <c r="E121" s="55">
        <v>48000</v>
      </c>
      <c r="F121" s="55">
        <v>48000</v>
      </c>
      <c r="G121" s="55">
        <v>48000</v>
      </c>
      <c r="H121" s="51"/>
    </row>
    <row r="122" spans="2:8" x14ac:dyDescent="0.25">
      <c r="B122" s="44" t="s">
        <v>157</v>
      </c>
      <c r="C122" s="55">
        <v>20024.11</v>
      </c>
      <c r="D122" s="55">
        <v>23669.5</v>
      </c>
      <c r="E122" s="55">
        <v>15000</v>
      </c>
      <c r="F122" s="55">
        <v>15000</v>
      </c>
      <c r="G122" s="55">
        <v>15000</v>
      </c>
      <c r="H122" s="51"/>
    </row>
    <row r="123" spans="2:8" x14ac:dyDescent="0.25">
      <c r="B123" s="44" t="s">
        <v>166</v>
      </c>
      <c r="C123" s="55">
        <v>230162.61</v>
      </c>
      <c r="D123" s="55">
        <v>40125.630000000005</v>
      </c>
      <c r="E123" s="55">
        <v>100000</v>
      </c>
      <c r="F123" s="55">
        <v>100000</v>
      </c>
      <c r="G123" s="55">
        <v>100000</v>
      </c>
      <c r="H123" s="51"/>
    </row>
    <row r="124" spans="2:8" ht="25.5" x14ac:dyDescent="0.25">
      <c r="B124" s="44" t="s">
        <v>159</v>
      </c>
      <c r="C124" s="55">
        <v>0</v>
      </c>
      <c r="D124" s="55">
        <v>0</v>
      </c>
      <c r="E124" s="55">
        <v>0</v>
      </c>
      <c r="F124" s="55">
        <v>0</v>
      </c>
      <c r="G124" s="55">
        <v>0</v>
      </c>
      <c r="H124" s="51"/>
    </row>
    <row r="125" spans="2:8" ht="25.5" x14ac:dyDescent="0.25">
      <c r="B125" s="44" t="s">
        <v>160</v>
      </c>
      <c r="C125" s="55">
        <v>0</v>
      </c>
      <c r="D125" s="55">
        <v>17401</v>
      </c>
      <c r="E125" s="55">
        <v>40000</v>
      </c>
      <c r="F125" s="55">
        <v>40000</v>
      </c>
      <c r="G125" s="55">
        <v>40000</v>
      </c>
      <c r="H125" s="51"/>
    </row>
    <row r="126" spans="2:8" x14ac:dyDescent="0.25">
      <c r="B126" s="44" t="s">
        <v>179</v>
      </c>
      <c r="C126" s="55">
        <v>5800</v>
      </c>
      <c r="D126" s="55">
        <v>0</v>
      </c>
      <c r="E126" s="55">
        <v>0</v>
      </c>
      <c r="F126" s="55">
        <v>0</v>
      </c>
      <c r="G126" s="55">
        <v>0</v>
      </c>
      <c r="H126" s="51"/>
    </row>
    <row r="127" spans="2:8" ht="25.5" x14ac:dyDescent="0.25">
      <c r="B127" s="44" t="s">
        <v>162</v>
      </c>
      <c r="C127" s="55">
        <v>254801.21</v>
      </c>
      <c r="D127" s="55">
        <v>402086</v>
      </c>
      <c r="E127" s="55">
        <v>375000</v>
      </c>
      <c r="F127" s="55">
        <v>375000</v>
      </c>
      <c r="G127" s="55">
        <v>375000</v>
      </c>
      <c r="H127" s="51"/>
    </row>
    <row r="128" spans="2:8" ht="25.5" x14ac:dyDescent="0.25">
      <c r="B128" s="6" t="s">
        <v>167</v>
      </c>
      <c r="C128" s="57">
        <f>C129+C134+C137+C150+C157+C164+C178</f>
        <v>262720</v>
      </c>
      <c r="D128" s="57">
        <v>2132759</v>
      </c>
      <c r="E128" s="57">
        <f>E129+E134+E137+E150+E157+E164+E178</f>
        <v>3662538</v>
      </c>
      <c r="F128" s="57">
        <f t="shared" ref="F128:G128" si="13">F129+F134+F137+F150+F157+F164+F178</f>
        <v>618750</v>
      </c>
      <c r="G128" s="57">
        <f t="shared" si="13"/>
        <v>618750</v>
      </c>
      <c r="H128" s="51"/>
    </row>
    <row r="129" spans="2:8" ht="38.25" x14ac:dyDescent="0.25">
      <c r="B129" s="6" t="s">
        <v>222</v>
      </c>
      <c r="C129" s="57">
        <f>C130</f>
        <v>262720</v>
      </c>
      <c r="D129" s="57">
        <v>162720</v>
      </c>
      <c r="E129" s="57">
        <f t="shared" ref="E129:G129" si="14">E130</f>
        <v>100000</v>
      </c>
      <c r="F129" s="57">
        <f t="shared" si="14"/>
        <v>100000</v>
      </c>
      <c r="G129" s="57">
        <f t="shared" si="14"/>
        <v>100000</v>
      </c>
      <c r="H129" s="51"/>
    </row>
    <row r="130" spans="2:8" x14ac:dyDescent="0.25">
      <c r="B130" s="43" t="s">
        <v>180</v>
      </c>
      <c r="C130" s="57">
        <f>C131+C132+C133</f>
        <v>262720</v>
      </c>
      <c r="D130" s="57">
        <f>D131+D132+D133</f>
        <v>162720</v>
      </c>
      <c r="E130" s="57">
        <f t="shared" ref="E130" si="15">E131+E132+E133</f>
        <v>100000</v>
      </c>
      <c r="F130" s="57">
        <f t="shared" ref="F130" si="16">F131+F132+F133</f>
        <v>100000</v>
      </c>
      <c r="G130" s="57">
        <f t="shared" ref="G130" si="17">G131+G132+G133</f>
        <v>100000</v>
      </c>
      <c r="H130" s="51"/>
    </row>
    <row r="131" spans="2:8" x14ac:dyDescent="0.25">
      <c r="B131" s="44" t="s">
        <v>126</v>
      </c>
      <c r="C131" s="55">
        <v>100000</v>
      </c>
      <c r="D131" s="55">
        <v>148920</v>
      </c>
      <c r="E131" s="55">
        <v>86200</v>
      </c>
      <c r="F131" s="55">
        <v>86200</v>
      </c>
      <c r="G131" s="55">
        <v>86200</v>
      </c>
      <c r="H131" s="51"/>
    </row>
    <row r="132" spans="2:8" x14ac:dyDescent="0.25">
      <c r="B132" s="44" t="s">
        <v>130</v>
      </c>
      <c r="C132" s="55">
        <v>0</v>
      </c>
      <c r="D132" s="55">
        <v>13800</v>
      </c>
      <c r="E132" s="55">
        <v>13800</v>
      </c>
      <c r="F132" s="55">
        <v>13800</v>
      </c>
      <c r="G132" s="55">
        <v>13800</v>
      </c>
      <c r="H132" s="51"/>
    </row>
    <row r="133" spans="2:8" x14ac:dyDescent="0.25">
      <c r="B133" s="44" t="s">
        <v>168</v>
      </c>
      <c r="C133" s="55">
        <v>162720</v>
      </c>
      <c r="D133" s="55">
        <v>0</v>
      </c>
      <c r="E133" s="55">
        <v>0</v>
      </c>
      <c r="F133" s="55">
        <v>0</v>
      </c>
      <c r="G133" s="55">
        <v>0</v>
      </c>
      <c r="H133" s="51"/>
    </row>
    <row r="134" spans="2:8" ht="25.5" x14ac:dyDescent="0.25">
      <c r="B134" s="6" t="s">
        <v>193</v>
      </c>
      <c r="C134" s="57">
        <f t="shared" ref="C134:G135" si="18">C135</f>
        <v>0</v>
      </c>
      <c r="D134" s="57">
        <v>15000</v>
      </c>
      <c r="E134" s="57">
        <f t="shared" si="18"/>
        <v>15000</v>
      </c>
      <c r="F134" s="57">
        <f t="shared" si="18"/>
        <v>15000</v>
      </c>
      <c r="G134" s="57">
        <f t="shared" si="18"/>
        <v>15000</v>
      </c>
      <c r="H134" s="51"/>
    </row>
    <row r="135" spans="2:8" x14ac:dyDescent="0.25">
      <c r="B135" s="42" t="s">
        <v>180</v>
      </c>
      <c r="C135" s="57">
        <f>C136</f>
        <v>0</v>
      </c>
      <c r="D135" s="57">
        <v>15000</v>
      </c>
      <c r="E135" s="57">
        <f t="shared" si="18"/>
        <v>15000</v>
      </c>
      <c r="F135" s="57">
        <f t="shared" si="18"/>
        <v>15000</v>
      </c>
      <c r="G135" s="57">
        <f t="shared" si="18"/>
        <v>15000</v>
      </c>
      <c r="H135" s="51"/>
    </row>
    <row r="136" spans="2:8" x14ac:dyDescent="0.25">
      <c r="B136" s="23" t="s">
        <v>126</v>
      </c>
      <c r="C136" s="55">
        <v>0</v>
      </c>
      <c r="D136" s="55">
        <v>15000</v>
      </c>
      <c r="E136" s="55">
        <v>15000</v>
      </c>
      <c r="F136" s="55">
        <v>15000</v>
      </c>
      <c r="G136" s="55">
        <v>15000</v>
      </c>
      <c r="H136" s="51"/>
    </row>
    <row r="137" spans="2:8" ht="25.5" x14ac:dyDescent="0.25">
      <c r="B137" s="6" t="s">
        <v>203</v>
      </c>
      <c r="C137" s="57">
        <f>C141+C146+C138</f>
        <v>0</v>
      </c>
      <c r="D137" s="57">
        <f t="shared" ref="D137:G137" si="19">D141+D146+D138</f>
        <v>803495</v>
      </c>
      <c r="E137" s="57">
        <f>E141+E146+E138</f>
        <v>1262255</v>
      </c>
      <c r="F137" s="57">
        <f t="shared" si="19"/>
        <v>67200</v>
      </c>
      <c r="G137" s="57">
        <f t="shared" si="19"/>
        <v>67200</v>
      </c>
      <c r="H137" s="51"/>
    </row>
    <row r="138" spans="2:8" x14ac:dyDescent="0.25">
      <c r="B138" s="42" t="s">
        <v>187</v>
      </c>
      <c r="C138" s="57">
        <f>C139</f>
        <v>0</v>
      </c>
      <c r="D138" s="57">
        <f t="shared" ref="D138:G138" si="20">D139</f>
        <v>0</v>
      </c>
      <c r="E138" s="57">
        <f t="shared" si="20"/>
        <v>33600</v>
      </c>
      <c r="F138" s="57">
        <f t="shared" si="20"/>
        <v>67200</v>
      </c>
      <c r="G138" s="57">
        <f t="shared" si="20"/>
        <v>67200</v>
      </c>
      <c r="H138" s="51"/>
    </row>
    <row r="139" spans="2:8" x14ac:dyDescent="0.25">
      <c r="B139" s="42" t="s">
        <v>252</v>
      </c>
      <c r="C139" s="57">
        <f>C140</f>
        <v>0</v>
      </c>
      <c r="D139" s="57">
        <f t="shared" ref="D139:G139" si="21">D140</f>
        <v>0</v>
      </c>
      <c r="E139" s="57">
        <f t="shared" si="21"/>
        <v>33600</v>
      </c>
      <c r="F139" s="57">
        <f t="shared" si="21"/>
        <v>67200</v>
      </c>
      <c r="G139" s="57">
        <f t="shared" si="21"/>
        <v>67200</v>
      </c>
      <c r="H139" s="51"/>
    </row>
    <row r="140" spans="2:8" ht="38.25" x14ac:dyDescent="0.25">
      <c r="B140" s="23" t="s">
        <v>247</v>
      </c>
      <c r="C140" s="55">
        <v>0</v>
      </c>
      <c r="D140" s="55">
        <v>0</v>
      </c>
      <c r="E140" s="55">
        <v>33600</v>
      </c>
      <c r="F140" s="55">
        <v>67200</v>
      </c>
      <c r="G140" s="55">
        <v>67200</v>
      </c>
      <c r="H140" s="51"/>
    </row>
    <row r="141" spans="2:8" x14ac:dyDescent="0.25">
      <c r="B141" s="42" t="s">
        <v>189</v>
      </c>
      <c r="C141" s="57">
        <f>C142</f>
        <v>0</v>
      </c>
      <c r="D141" s="57">
        <f t="shared" ref="D141:G141" si="22">D142</f>
        <v>803495</v>
      </c>
      <c r="E141" s="57">
        <f t="shared" si="22"/>
        <v>104700</v>
      </c>
      <c r="F141" s="57">
        <f t="shared" si="22"/>
        <v>0</v>
      </c>
      <c r="G141" s="57">
        <f t="shared" si="22"/>
        <v>0</v>
      </c>
      <c r="H141" s="51"/>
    </row>
    <row r="142" spans="2:8" ht="25.5" x14ac:dyDescent="0.25">
      <c r="B142" s="42" t="s">
        <v>253</v>
      </c>
      <c r="C142" s="57">
        <f t="shared" ref="C142:D142" si="23">C143+C144+C145</f>
        <v>0</v>
      </c>
      <c r="D142" s="57">
        <f t="shared" si="23"/>
        <v>803495</v>
      </c>
      <c r="E142" s="57">
        <f>E143+E144+E145</f>
        <v>104700</v>
      </c>
      <c r="F142" s="57">
        <f t="shared" ref="F142:G142" si="24">F143+F144+F145</f>
        <v>0</v>
      </c>
      <c r="G142" s="57">
        <f t="shared" si="24"/>
        <v>0</v>
      </c>
      <c r="H142" s="51"/>
    </row>
    <row r="143" spans="2:8" x14ac:dyDescent="0.25">
      <c r="B143" s="23" t="s">
        <v>126</v>
      </c>
      <c r="C143" s="55">
        <v>0</v>
      </c>
      <c r="D143" s="55">
        <v>3000</v>
      </c>
      <c r="E143" s="55">
        <v>4034</v>
      </c>
      <c r="F143" s="55">
        <v>0</v>
      </c>
      <c r="G143" s="55">
        <v>0</v>
      </c>
      <c r="H143" s="51"/>
    </row>
    <row r="144" spans="2:8" ht="25.5" x14ac:dyDescent="0.25">
      <c r="B144" s="23" t="s">
        <v>177</v>
      </c>
      <c r="C144" s="55">
        <v>0</v>
      </c>
      <c r="D144" s="55">
        <v>495</v>
      </c>
      <c r="E144" s="55">
        <v>666</v>
      </c>
      <c r="F144" s="55">
        <v>0</v>
      </c>
      <c r="G144" s="55">
        <v>0</v>
      </c>
      <c r="H144" s="51"/>
    </row>
    <row r="145" spans="2:8" ht="25.5" x14ac:dyDescent="0.25">
      <c r="B145" s="23" t="s">
        <v>162</v>
      </c>
      <c r="C145" s="55">
        <v>0</v>
      </c>
      <c r="D145" s="55">
        <v>800000</v>
      </c>
      <c r="E145" s="55">
        <v>100000</v>
      </c>
      <c r="F145" s="55">
        <v>0</v>
      </c>
      <c r="G145" s="55">
        <v>0</v>
      </c>
      <c r="H145" s="51"/>
    </row>
    <row r="146" spans="2:8" x14ac:dyDescent="0.25">
      <c r="B146" s="42" t="s">
        <v>261</v>
      </c>
      <c r="C146" s="57">
        <f>C147</f>
        <v>0</v>
      </c>
      <c r="D146" s="57">
        <f>D147</f>
        <v>0</v>
      </c>
      <c r="E146" s="57">
        <f t="shared" ref="E146:G146" si="25">E147</f>
        <v>1123955</v>
      </c>
      <c r="F146" s="57">
        <f t="shared" si="25"/>
        <v>0</v>
      </c>
      <c r="G146" s="57">
        <f t="shared" si="25"/>
        <v>0</v>
      </c>
      <c r="H146" s="51"/>
    </row>
    <row r="147" spans="2:8" x14ac:dyDescent="0.25">
      <c r="B147" s="42" t="s">
        <v>260</v>
      </c>
      <c r="C147" s="57">
        <f>C149+C148</f>
        <v>0</v>
      </c>
      <c r="D147" s="57">
        <f t="shared" ref="D147:G147" si="26">D149+D148</f>
        <v>0</v>
      </c>
      <c r="E147" s="57">
        <f t="shared" si="26"/>
        <v>1123955</v>
      </c>
      <c r="F147" s="57">
        <f t="shared" si="26"/>
        <v>0</v>
      </c>
      <c r="G147" s="57">
        <f t="shared" si="26"/>
        <v>0</v>
      </c>
      <c r="H147" s="51"/>
    </row>
    <row r="148" spans="2:8" ht="25.5" x14ac:dyDescent="0.25">
      <c r="B148" s="23" t="s">
        <v>162</v>
      </c>
      <c r="C148" s="55">
        <v>0</v>
      </c>
      <c r="D148" s="55">
        <v>0</v>
      </c>
      <c r="E148" s="55">
        <v>356653</v>
      </c>
      <c r="F148" s="55">
        <v>0</v>
      </c>
      <c r="G148" s="55">
        <v>0</v>
      </c>
      <c r="H148" s="51"/>
    </row>
    <row r="149" spans="2:8" ht="38.25" x14ac:dyDescent="0.25">
      <c r="B149" s="23" t="s">
        <v>248</v>
      </c>
      <c r="C149" s="55">
        <v>0</v>
      </c>
      <c r="D149" s="55">
        <v>0</v>
      </c>
      <c r="E149" s="55">
        <v>767302</v>
      </c>
      <c r="F149" s="55">
        <v>0</v>
      </c>
      <c r="G149" s="55">
        <v>0</v>
      </c>
      <c r="H149" s="51"/>
    </row>
    <row r="150" spans="2:8" ht="25.5" x14ac:dyDescent="0.25">
      <c r="B150" s="6" t="s">
        <v>204</v>
      </c>
      <c r="C150" s="57">
        <f>C154+C151</f>
        <v>0</v>
      </c>
      <c r="D150" s="57">
        <f t="shared" ref="D150:G150" si="27">D154+D151</f>
        <v>450000</v>
      </c>
      <c r="E150" s="57">
        <f t="shared" si="27"/>
        <v>324282</v>
      </c>
      <c r="F150" s="57">
        <f t="shared" si="27"/>
        <v>126250</v>
      </c>
      <c r="G150" s="57">
        <f t="shared" si="27"/>
        <v>126250</v>
      </c>
      <c r="H150" s="51"/>
    </row>
    <row r="151" spans="2:8" x14ac:dyDescent="0.25">
      <c r="B151" s="42" t="s">
        <v>187</v>
      </c>
      <c r="C151" s="36">
        <f>C152</f>
        <v>0</v>
      </c>
      <c r="D151" s="36">
        <f t="shared" ref="D151:G152" si="28">D152</f>
        <v>0</v>
      </c>
      <c r="E151" s="36">
        <f t="shared" si="28"/>
        <v>94687</v>
      </c>
      <c r="F151" s="36">
        <f t="shared" si="28"/>
        <v>126250</v>
      </c>
      <c r="G151" s="36">
        <f t="shared" si="28"/>
        <v>126250</v>
      </c>
      <c r="H151" s="51"/>
    </row>
    <row r="152" spans="2:8" x14ac:dyDescent="0.25">
      <c r="B152" s="42" t="s">
        <v>252</v>
      </c>
      <c r="C152" s="36">
        <f>C153</f>
        <v>0</v>
      </c>
      <c r="D152" s="36">
        <f t="shared" si="28"/>
        <v>0</v>
      </c>
      <c r="E152" s="36">
        <f t="shared" si="28"/>
        <v>94687</v>
      </c>
      <c r="F152" s="36">
        <f t="shared" si="28"/>
        <v>126250</v>
      </c>
      <c r="G152" s="36">
        <f t="shared" si="28"/>
        <v>126250</v>
      </c>
      <c r="H152" s="51"/>
    </row>
    <row r="153" spans="2:8" x14ac:dyDescent="0.25">
      <c r="B153" s="23" t="s">
        <v>146</v>
      </c>
      <c r="C153" s="55">
        <v>0</v>
      </c>
      <c r="D153" s="37">
        <v>0</v>
      </c>
      <c r="E153" s="37">
        <v>94687</v>
      </c>
      <c r="F153" s="37">
        <v>126250</v>
      </c>
      <c r="G153" s="37">
        <v>126250</v>
      </c>
      <c r="H153" s="51"/>
    </row>
    <row r="154" spans="2:8" x14ac:dyDescent="0.25">
      <c r="B154" s="42" t="s">
        <v>189</v>
      </c>
      <c r="C154" s="57">
        <f>C155</f>
        <v>0</v>
      </c>
      <c r="D154" s="57">
        <f t="shared" ref="D154:G154" si="29">D155</f>
        <v>450000</v>
      </c>
      <c r="E154" s="57">
        <f t="shared" si="29"/>
        <v>229595</v>
      </c>
      <c r="F154" s="57">
        <f t="shared" si="29"/>
        <v>0</v>
      </c>
      <c r="G154" s="57">
        <f t="shared" si="29"/>
        <v>0</v>
      </c>
      <c r="H154" s="51"/>
    </row>
    <row r="155" spans="2:8" ht="25.5" x14ac:dyDescent="0.25">
      <c r="B155" s="42" t="s">
        <v>253</v>
      </c>
      <c r="C155" s="57">
        <f>C156</f>
        <v>0</v>
      </c>
      <c r="D155" s="57">
        <v>450000</v>
      </c>
      <c r="E155" s="57">
        <f t="shared" ref="E155:G155" si="30">E156</f>
        <v>229595</v>
      </c>
      <c r="F155" s="57">
        <f t="shared" si="30"/>
        <v>0</v>
      </c>
      <c r="G155" s="57">
        <f t="shared" si="30"/>
        <v>0</v>
      </c>
      <c r="H155" s="51"/>
    </row>
    <row r="156" spans="2:8" ht="25.5" x14ac:dyDescent="0.25">
      <c r="B156" s="23" t="s">
        <v>162</v>
      </c>
      <c r="C156" s="55">
        <v>0</v>
      </c>
      <c r="D156" s="55">
        <v>450000</v>
      </c>
      <c r="E156" s="55">
        <v>229595</v>
      </c>
      <c r="F156" s="55">
        <v>0</v>
      </c>
      <c r="G156" s="55">
        <v>0</v>
      </c>
      <c r="H156" s="51"/>
    </row>
    <row r="157" spans="2:8" ht="25.5" x14ac:dyDescent="0.25">
      <c r="B157" s="6" t="s">
        <v>205</v>
      </c>
      <c r="C157" s="57">
        <f>C161+C158</f>
        <v>0</v>
      </c>
      <c r="D157" s="57">
        <f t="shared" ref="D157:G157" si="31">D161+D158</f>
        <v>600000</v>
      </c>
      <c r="E157" s="57">
        <f t="shared" si="31"/>
        <v>414744</v>
      </c>
      <c r="F157" s="57">
        <f t="shared" si="31"/>
        <v>173750</v>
      </c>
      <c r="G157" s="57">
        <f t="shared" si="31"/>
        <v>173750</v>
      </c>
      <c r="H157" s="51"/>
    </row>
    <row r="158" spans="2:8" x14ac:dyDescent="0.25">
      <c r="B158" s="42" t="s">
        <v>187</v>
      </c>
      <c r="C158" s="36">
        <f>C159</f>
        <v>0</v>
      </c>
      <c r="D158" s="36">
        <f t="shared" ref="D158:D159" si="32">D159</f>
        <v>0</v>
      </c>
      <c r="E158" s="36">
        <f t="shared" ref="E158:E159" si="33">E159</f>
        <v>130311</v>
      </c>
      <c r="F158" s="36">
        <f t="shared" ref="F158:F159" si="34">F159</f>
        <v>173750</v>
      </c>
      <c r="G158" s="36">
        <f t="shared" ref="G158:G159" si="35">G159</f>
        <v>173750</v>
      </c>
      <c r="H158" s="51"/>
    </row>
    <row r="159" spans="2:8" x14ac:dyDescent="0.25">
      <c r="B159" s="42" t="s">
        <v>252</v>
      </c>
      <c r="C159" s="36">
        <f>C160</f>
        <v>0</v>
      </c>
      <c r="D159" s="36">
        <f t="shared" si="32"/>
        <v>0</v>
      </c>
      <c r="E159" s="36">
        <f t="shared" si="33"/>
        <v>130311</v>
      </c>
      <c r="F159" s="36">
        <f t="shared" si="34"/>
        <v>173750</v>
      </c>
      <c r="G159" s="36">
        <f t="shared" si="35"/>
        <v>173750</v>
      </c>
      <c r="H159" s="51"/>
    </row>
    <row r="160" spans="2:8" x14ac:dyDescent="0.25">
      <c r="B160" s="23" t="s">
        <v>146</v>
      </c>
      <c r="C160" s="55">
        <v>0</v>
      </c>
      <c r="D160" s="37">
        <v>0</v>
      </c>
      <c r="E160" s="37">
        <v>130311</v>
      </c>
      <c r="F160" s="37">
        <v>173750</v>
      </c>
      <c r="G160" s="37">
        <v>173750</v>
      </c>
      <c r="H160" s="51"/>
    </row>
    <row r="161" spans="2:8" x14ac:dyDescent="0.25">
      <c r="B161" s="42" t="s">
        <v>189</v>
      </c>
      <c r="C161" s="57">
        <f>C162</f>
        <v>0</v>
      </c>
      <c r="D161" s="57">
        <f t="shared" ref="D161:G161" si="36">D162</f>
        <v>600000</v>
      </c>
      <c r="E161" s="57">
        <f t="shared" si="36"/>
        <v>284433</v>
      </c>
      <c r="F161" s="57">
        <f t="shared" si="36"/>
        <v>0</v>
      </c>
      <c r="G161" s="57">
        <f t="shared" si="36"/>
        <v>0</v>
      </c>
      <c r="H161" s="51"/>
    </row>
    <row r="162" spans="2:8" ht="25.5" x14ac:dyDescent="0.25">
      <c r="B162" s="42" t="s">
        <v>253</v>
      </c>
      <c r="C162" s="57">
        <f>C163</f>
        <v>0</v>
      </c>
      <c r="D162" s="57">
        <v>600000</v>
      </c>
      <c r="E162" s="57">
        <f t="shared" ref="E162:G162" si="37">E163</f>
        <v>284433</v>
      </c>
      <c r="F162" s="57">
        <f t="shared" si="37"/>
        <v>0</v>
      </c>
      <c r="G162" s="57">
        <f t="shared" si="37"/>
        <v>0</v>
      </c>
      <c r="H162" s="51"/>
    </row>
    <row r="163" spans="2:8" ht="25.5" x14ac:dyDescent="0.25">
      <c r="B163" s="23" t="s">
        <v>162</v>
      </c>
      <c r="C163" s="55">
        <v>0</v>
      </c>
      <c r="D163" s="55">
        <v>600000</v>
      </c>
      <c r="E163" s="55">
        <v>284433</v>
      </c>
      <c r="F163" s="55">
        <v>0</v>
      </c>
      <c r="G163" s="55">
        <v>0</v>
      </c>
      <c r="H163" s="51"/>
    </row>
    <row r="164" spans="2:8" ht="25.5" x14ac:dyDescent="0.25">
      <c r="B164" s="6" t="s">
        <v>214</v>
      </c>
      <c r="C164" s="57">
        <f>C168+C174+C165</f>
        <v>0</v>
      </c>
      <c r="D164" s="57">
        <f t="shared" ref="D164:G164" si="38">D168+D174+D165</f>
        <v>51438</v>
      </c>
      <c r="E164" s="57">
        <f t="shared" si="38"/>
        <v>456882</v>
      </c>
      <c r="F164" s="57">
        <f t="shared" si="38"/>
        <v>32800</v>
      </c>
      <c r="G164" s="57">
        <f t="shared" si="38"/>
        <v>32800</v>
      </c>
      <c r="H164" s="51"/>
    </row>
    <row r="165" spans="2:8" x14ac:dyDescent="0.25">
      <c r="B165" s="42" t="s">
        <v>187</v>
      </c>
      <c r="C165" s="57">
        <f>C166</f>
        <v>0</v>
      </c>
      <c r="D165" s="57">
        <f t="shared" ref="D165:G165" si="39">D166</f>
        <v>0</v>
      </c>
      <c r="E165" s="57">
        <f t="shared" si="39"/>
        <v>16400</v>
      </c>
      <c r="F165" s="57">
        <f t="shared" si="39"/>
        <v>32800</v>
      </c>
      <c r="G165" s="57">
        <f t="shared" si="39"/>
        <v>32800</v>
      </c>
      <c r="H165" s="51"/>
    </row>
    <row r="166" spans="2:8" x14ac:dyDescent="0.25">
      <c r="B166" s="42" t="s">
        <v>252</v>
      </c>
      <c r="C166" s="57">
        <f>C167</f>
        <v>0</v>
      </c>
      <c r="D166" s="57">
        <f t="shared" ref="D166:G166" si="40">D167</f>
        <v>0</v>
      </c>
      <c r="E166" s="57">
        <f t="shared" si="40"/>
        <v>16400</v>
      </c>
      <c r="F166" s="57">
        <f t="shared" si="40"/>
        <v>32800</v>
      </c>
      <c r="G166" s="57">
        <f t="shared" si="40"/>
        <v>32800</v>
      </c>
      <c r="H166" s="51"/>
    </row>
    <row r="167" spans="2:8" ht="38.25" x14ac:dyDescent="0.25">
      <c r="B167" s="23" t="s">
        <v>247</v>
      </c>
      <c r="C167" s="55">
        <v>0</v>
      </c>
      <c r="D167" s="55">
        <v>0</v>
      </c>
      <c r="E167" s="55">
        <v>16400</v>
      </c>
      <c r="F167" s="55">
        <v>32800</v>
      </c>
      <c r="G167" s="55">
        <v>32800</v>
      </c>
      <c r="H167" s="51"/>
    </row>
    <row r="168" spans="2:8" x14ac:dyDescent="0.25">
      <c r="B168" s="42" t="s">
        <v>189</v>
      </c>
      <c r="C168" s="57">
        <f>C169</f>
        <v>0</v>
      </c>
      <c r="D168" s="57">
        <f t="shared" ref="D168:G168" si="41">D169</f>
        <v>51438</v>
      </c>
      <c r="E168" s="57">
        <f t="shared" si="41"/>
        <v>114437</v>
      </c>
      <c r="F168" s="57">
        <f t="shared" si="41"/>
        <v>0</v>
      </c>
      <c r="G168" s="57">
        <f t="shared" si="41"/>
        <v>0</v>
      </c>
      <c r="H168" s="51"/>
    </row>
    <row r="169" spans="2:8" ht="25.5" x14ac:dyDescent="0.25">
      <c r="B169" s="42" t="s">
        <v>253</v>
      </c>
      <c r="C169" s="57">
        <f>C170+C171+C172+C173</f>
        <v>0</v>
      </c>
      <c r="D169" s="57">
        <f t="shared" ref="D169:G169" si="42">D170+D171+D172+D173</f>
        <v>51438</v>
      </c>
      <c r="E169" s="57">
        <f t="shared" si="42"/>
        <v>114437</v>
      </c>
      <c r="F169" s="57">
        <f t="shared" si="42"/>
        <v>0</v>
      </c>
      <c r="G169" s="57">
        <f t="shared" si="42"/>
        <v>0</v>
      </c>
      <c r="H169" s="51"/>
    </row>
    <row r="170" spans="2:8" x14ac:dyDescent="0.25">
      <c r="B170" s="23" t="s">
        <v>126</v>
      </c>
      <c r="C170" s="55">
        <v>0</v>
      </c>
      <c r="D170" s="55">
        <v>1143</v>
      </c>
      <c r="E170" s="55">
        <v>3429</v>
      </c>
      <c r="F170" s="55">
        <v>0</v>
      </c>
      <c r="G170" s="55">
        <v>0</v>
      </c>
      <c r="H170" s="51"/>
    </row>
    <row r="171" spans="2:8" ht="25.5" x14ac:dyDescent="0.25">
      <c r="B171" s="23" t="s">
        <v>177</v>
      </c>
      <c r="C171" s="55"/>
      <c r="D171" s="55">
        <v>189</v>
      </c>
      <c r="E171" s="55">
        <v>566</v>
      </c>
      <c r="F171" s="55">
        <v>0</v>
      </c>
      <c r="G171" s="55">
        <v>0</v>
      </c>
      <c r="H171" s="51"/>
    </row>
    <row r="172" spans="2:8" x14ac:dyDescent="0.25">
      <c r="B172" s="23" t="s">
        <v>140</v>
      </c>
      <c r="C172" s="55">
        <v>0</v>
      </c>
      <c r="D172" s="55">
        <v>106</v>
      </c>
      <c r="E172" s="55">
        <v>106</v>
      </c>
      <c r="F172" s="55">
        <v>0</v>
      </c>
      <c r="G172" s="55">
        <v>0</v>
      </c>
      <c r="H172" s="51"/>
    </row>
    <row r="173" spans="2:8" ht="25.5" x14ac:dyDescent="0.25">
      <c r="B173" s="23" t="s">
        <v>162</v>
      </c>
      <c r="C173" s="55">
        <v>0</v>
      </c>
      <c r="D173" s="55">
        <v>50000</v>
      </c>
      <c r="E173" s="55">
        <v>110336</v>
      </c>
      <c r="F173" s="55">
        <v>0</v>
      </c>
      <c r="G173" s="55">
        <v>0</v>
      </c>
      <c r="H173" s="51"/>
    </row>
    <row r="174" spans="2:8" x14ac:dyDescent="0.25">
      <c r="B174" s="42" t="s">
        <v>261</v>
      </c>
      <c r="C174" s="57">
        <f>C175</f>
        <v>0</v>
      </c>
      <c r="D174" s="57">
        <f t="shared" ref="D174:G174" si="43">D175</f>
        <v>0</v>
      </c>
      <c r="E174" s="57">
        <f t="shared" si="43"/>
        <v>326045</v>
      </c>
      <c r="F174" s="57">
        <f t="shared" si="43"/>
        <v>0</v>
      </c>
      <c r="G174" s="57">
        <f t="shared" si="43"/>
        <v>0</v>
      </c>
      <c r="H174" s="51"/>
    </row>
    <row r="175" spans="2:8" x14ac:dyDescent="0.25">
      <c r="B175" s="42" t="s">
        <v>260</v>
      </c>
      <c r="C175" s="57">
        <f>C177+C176</f>
        <v>0</v>
      </c>
      <c r="D175" s="57">
        <f t="shared" ref="D175:G175" si="44">D177+D176</f>
        <v>0</v>
      </c>
      <c r="E175" s="57">
        <f t="shared" si="44"/>
        <v>326045</v>
      </c>
      <c r="F175" s="57">
        <f t="shared" si="44"/>
        <v>0</v>
      </c>
      <c r="G175" s="57">
        <f t="shared" si="44"/>
        <v>0</v>
      </c>
      <c r="H175" s="51"/>
    </row>
    <row r="176" spans="2:8" ht="25.5" x14ac:dyDescent="0.25">
      <c r="B176" s="23" t="s">
        <v>162</v>
      </c>
      <c r="C176" s="55">
        <v>0</v>
      </c>
      <c r="D176" s="55">
        <v>0</v>
      </c>
      <c r="E176" s="55">
        <v>174109</v>
      </c>
      <c r="F176" s="55">
        <v>0</v>
      </c>
      <c r="G176" s="55">
        <v>0</v>
      </c>
      <c r="H176" s="51"/>
    </row>
    <row r="177" spans="2:8" ht="38.25" x14ac:dyDescent="0.25">
      <c r="B177" s="23" t="s">
        <v>248</v>
      </c>
      <c r="C177" s="55">
        <v>0</v>
      </c>
      <c r="D177" s="55">
        <v>0</v>
      </c>
      <c r="E177" s="55">
        <v>151936</v>
      </c>
      <c r="F177" s="55">
        <v>0</v>
      </c>
      <c r="G177" s="55">
        <v>0</v>
      </c>
      <c r="H177" s="51"/>
    </row>
    <row r="178" spans="2:8" ht="25.5" x14ac:dyDescent="0.25">
      <c r="B178" s="6" t="s">
        <v>213</v>
      </c>
      <c r="C178" s="57">
        <f>C179+C182</f>
        <v>0</v>
      </c>
      <c r="D178" s="57">
        <f t="shared" ref="D178:G178" si="45">D179+D182</f>
        <v>50000</v>
      </c>
      <c r="E178" s="57">
        <f t="shared" si="45"/>
        <v>1089375</v>
      </c>
      <c r="F178" s="57">
        <f t="shared" si="45"/>
        <v>103750</v>
      </c>
      <c r="G178" s="57">
        <f t="shared" si="45"/>
        <v>103750</v>
      </c>
      <c r="H178" s="51"/>
    </row>
    <row r="179" spans="2:8" x14ac:dyDescent="0.25">
      <c r="B179" s="42" t="s">
        <v>187</v>
      </c>
      <c r="C179" s="36">
        <f>C180</f>
        <v>0</v>
      </c>
      <c r="D179" s="36">
        <f t="shared" ref="D179:D180" si="46">D180</f>
        <v>0</v>
      </c>
      <c r="E179" s="36">
        <f t="shared" ref="E179:E180" si="47">E180</f>
        <v>51875</v>
      </c>
      <c r="F179" s="36">
        <f t="shared" ref="F179:F180" si="48">F180</f>
        <v>103750</v>
      </c>
      <c r="G179" s="36">
        <f t="shared" ref="G179:G180" si="49">G180</f>
        <v>103750</v>
      </c>
      <c r="H179" s="51"/>
    </row>
    <row r="180" spans="2:8" x14ac:dyDescent="0.25">
      <c r="B180" s="42" t="s">
        <v>252</v>
      </c>
      <c r="C180" s="36">
        <f>C181</f>
        <v>0</v>
      </c>
      <c r="D180" s="36">
        <f t="shared" si="46"/>
        <v>0</v>
      </c>
      <c r="E180" s="36">
        <f t="shared" si="47"/>
        <v>51875</v>
      </c>
      <c r="F180" s="36">
        <f t="shared" si="48"/>
        <v>103750</v>
      </c>
      <c r="G180" s="36">
        <f t="shared" si="49"/>
        <v>103750</v>
      </c>
      <c r="H180" s="51"/>
    </row>
    <row r="181" spans="2:8" x14ac:dyDescent="0.25">
      <c r="B181" s="23" t="s">
        <v>146</v>
      </c>
      <c r="C181" s="55">
        <v>0</v>
      </c>
      <c r="D181" s="37">
        <v>0</v>
      </c>
      <c r="E181" s="37">
        <v>51875</v>
      </c>
      <c r="F181" s="37">
        <v>103750</v>
      </c>
      <c r="G181" s="37">
        <v>103750</v>
      </c>
      <c r="H181" s="51"/>
    </row>
    <row r="182" spans="2:8" x14ac:dyDescent="0.25">
      <c r="B182" s="42" t="s">
        <v>189</v>
      </c>
      <c r="C182" s="57">
        <f>C183</f>
        <v>0</v>
      </c>
      <c r="D182" s="57">
        <f t="shared" ref="D182:G182" si="50">D183</f>
        <v>50000</v>
      </c>
      <c r="E182" s="57">
        <f t="shared" si="50"/>
        <v>1037500</v>
      </c>
      <c r="F182" s="57">
        <f t="shared" si="50"/>
        <v>0</v>
      </c>
      <c r="G182" s="57">
        <f t="shared" si="50"/>
        <v>0</v>
      </c>
      <c r="H182" s="51"/>
    </row>
    <row r="183" spans="2:8" ht="25.5" x14ac:dyDescent="0.25">
      <c r="B183" s="42" t="s">
        <v>253</v>
      </c>
      <c r="C183" s="57">
        <f>C184</f>
        <v>0</v>
      </c>
      <c r="D183" s="57">
        <v>50000</v>
      </c>
      <c r="E183" s="57">
        <f t="shared" ref="E183:G183" si="51">E184</f>
        <v>1037500</v>
      </c>
      <c r="F183" s="57">
        <f t="shared" si="51"/>
        <v>0</v>
      </c>
      <c r="G183" s="57">
        <f t="shared" si="51"/>
        <v>0</v>
      </c>
      <c r="H183" s="51"/>
    </row>
    <row r="184" spans="2:8" ht="25.5" x14ac:dyDescent="0.25">
      <c r="B184" s="23" t="s">
        <v>162</v>
      </c>
      <c r="C184" s="55">
        <v>0</v>
      </c>
      <c r="D184" s="55">
        <v>50000</v>
      </c>
      <c r="E184" s="55">
        <v>1037500</v>
      </c>
      <c r="F184" s="55">
        <v>0</v>
      </c>
      <c r="G184" s="55">
        <v>0</v>
      </c>
      <c r="H184" s="51"/>
    </row>
    <row r="185" spans="2:8" x14ac:dyDescent="0.25">
      <c r="B185" s="45"/>
    </row>
    <row r="186" spans="2:8" ht="15.75" x14ac:dyDescent="0.25">
      <c r="B186" s="49" t="s">
        <v>244</v>
      </c>
    </row>
    <row r="187" spans="2:8" ht="15.75" x14ac:dyDescent="0.25">
      <c r="B187" s="49"/>
    </row>
    <row r="188" spans="2:8" ht="15.75" x14ac:dyDescent="0.25">
      <c r="B188" s="49" t="s">
        <v>181</v>
      </c>
      <c r="G188" s="59" t="s">
        <v>170</v>
      </c>
    </row>
    <row r="189" spans="2:8" ht="15.75" x14ac:dyDescent="0.25">
      <c r="B189" s="49" t="s">
        <v>182</v>
      </c>
      <c r="G189" s="59" t="s">
        <v>183</v>
      </c>
    </row>
    <row r="190" spans="2:8" ht="31.5" x14ac:dyDescent="0.25">
      <c r="B190" s="50" t="s">
        <v>184</v>
      </c>
      <c r="G190" s="60" t="s">
        <v>215</v>
      </c>
    </row>
  </sheetData>
  <mergeCells count="5">
    <mergeCell ref="B1:H1"/>
    <mergeCell ref="B2:H2"/>
    <mergeCell ref="B3:H3"/>
    <mergeCell ref="B4:E4"/>
    <mergeCell ref="B5:G5"/>
  </mergeCells>
  <pageMargins left="0.70866141732283472" right="0.70866141732283472" top="0.74803149606299213" bottom="0.74803149606299213" header="0.31496062992125984" footer="0.31496062992125984"/>
  <pageSetup paperSize="9" scale="67" firstPageNumber="9" fitToHeight="0" orientation="landscape" useFirstPageNumber="1" r:id="rId1"/>
  <headerFooter>
    <oddFooter>&amp;C&amp;P od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C41C-F8B1-4989-8AE3-1E476FBAB665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Programska klasifikacija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Hrvoje Mateković</cp:lastModifiedBy>
  <cp:lastPrinted>2025-11-04T07:18:55Z</cp:lastPrinted>
  <dcterms:created xsi:type="dcterms:W3CDTF">2022-08-12T12:51:27Z</dcterms:created>
  <dcterms:modified xsi:type="dcterms:W3CDTF">2025-11-04T07:18:56Z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